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Abeona\Marketing\WMO\"/>
    </mc:Choice>
  </mc:AlternateContent>
  <xr:revisionPtr revIDLastSave="0" documentId="13_ncr:1_{91464787-1D02-4E1C-ABB1-697DBB8B36FA}" xr6:coauthVersionLast="47" xr6:coauthVersionMax="47" xr10:uidLastSave="{00000000-0000-0000-0000-000000000000}"/>
  <bookViews>
    <workbookView xWindow="2340" yWindow="90" windowWidth="17295" windowHeight="12285" xr2:uid="{548CB7E3-4FEE-4D70-A60C-7B4E8E833F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C40" i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D40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E40" i="1"/>
  <c r="E50" i="1" s="1"/>
  <c r="D49" i="1"/>
  <c r="D112" i="1"/>
  <c r="D8" i="1"/>
  <c r="D52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65" i="1" l="1"/>
  <c r="E48" i="1"/>
  <c r="E47" i="1"/>
  <c r="E41" i="1"/>
  <c r="E45" i="1"/>
  <c r="E49" i="1"/>
  <c r="E43" i="1"/>
  <c r="E51" i="1"/>
  <c r="E52" i="1" s="1"/>
  <c r="E44" i="1"/>
  <c r="E42" i="1"/>
  <c r="E46" i="1"/>
  <c r="D9" i="1"/>
  <c r="D63" i="1"/>
  <c r="D50" i="1"/>
  <c r="D42" i="1"/>
  <c r="D51" i="1"/>
  <c r="D43" i="1"/>
  <c r="D46" i="1"/>
  <c r="D47" i="1"/>
  <c r="D44" i="1"/>
  <c r="D48" i="1"/>
  <c r="D41" i="1"/>
  <c r="D45" i="1"/>
  <c r="E61" i="1" l="1"/>
  <c r="A66" i="1"/>
  <c r="E57" i="1"/>
  <c r="E62" i="1"/>
  <c r="E60" i="1"/>
  <c r="E58" i="1"/>
  <c r="E54" i="1"/>
  <c r="E53" i="1"/>
  <c r="E56" i="1"/>
  <c r="E59" i="1"/>
  <c r="E55" i="1"/>
  <c r="E63" i="1"/>
  <c r="D10" i="1"/>
  <c r="D64" i="1"/>
  <c r="D58" i="1"/>
  <c r="D61" i="1"/>
  <c r="D57" i="1"/>
  <c r="D60" i="1"/>
  <c r="D55" i="1"/>
  <c r="D54" i="1"/>
  <c r="D56" i="1"/>
  <c r="D59" i="1"/>
  <c r="D62" i="1"/>
  <c r="D53" i="1"/>
  <c r="E64" i="1" l="1"/>
  <c r="E67" i="1" s="1"/>
  <c r="A67" i="1"/>
  <c r="D70" i="1"/>
  <c r="D11" i="1"/>
  <c r="D76" i="1"/>
  <c r="D75" i="1"/>
  <c r="D73" i="1"/>
  <c r="D72" i="1"/>
  <c r="D66" i="1"/>
  <c r="D65" i="1"/>
  <c r="D67" i="1"/>
  <c r="D68" i="1"/>
  <c r="D74" i="1"/>
  <c r="D71" i="1"/>
  <c r="D69" i="1"/>
  <c r="E69" i="1" l="1"/>
  <c r="E65" i="1"/>
  <c r="E72" i="1"/>
  <c r="E70" i="1"/>
  <c r="E68" i="1"/>
  <c r="E74" i="1"/>
  <c r="E73" i="1"/>
  <c r="E66" i="1"/>
  <c r="E71" i="1"/>
  <c r="E75" i="1"/>
  <c r="E76" i="1" s="1"/>
  <c r="A68" i="1"/>
  <c r="D87" i="1"/>
  <c r="D79" i="1"/>
  <c r="D84" i="1"/>
  <c r="D80" i="1"/>
  <c r="D81" i="1"/>
  <c r="D77" i="1"/>
  <c r="D85" i="1"/>
  <c r="D12" i="1"/>
  <c r="D100" i="1" s="1"/>
  <c r="D88" i="1"/>
  <c r="D82" i="1"/>
  <c r="D83" i="1"/>
  <c r="D86" i="1"/>
  <c r="D78" i="1"/>
  <c r="D123" i="1"/>
  <c r="D116" i="1"/>
  <c r="D122" i="1"/>
  <c r="D115" i="1"/>
  <c r="D114" i="1"/>
  <c r="D113" i="1"/>
  <c r="D120" i="1"/>
  <c r="D119" i="1"/>
  <c r="D121" i="1"/>
  <c r="D117" i="1"/>
  <c r="D118" i="1"/>
  <c r="E80" i="1" l="1"/>
  <c r="E85" i="1"/>
  <c r="E86" i="1"/>
  <c r="E83" i="1"/>
  <c r="E78" i="1"/>
  <c r="E87" i="1"/>
  <c r="E82" i="1"/>
  <c r="E77" i="1"/>
  <c r="E81" i="1"/>
  <c r="E79" i="1"/>
  <c r="E84" i="1"/>
  <c r="A69" i="1"/>
  <c r="D104" i="1"/>
  <c r="D109" i="1"/>
  <c r="D108" i="1"/>
  <c r="D101" i="1"/>
  <c r="D111" i="1"/>
  <c r="D103" i="1"/>
  <c r="D107" i="1"/>
  <c r="D105" i="1"/>
  <c r="D102" i="1"/>
  <c r="D99" i="1"/>
  <c r="D94" i="1"/>
  <c r="D97" i="1"/>
  <c r="D96" i="1"/>
  <c r="D89" i="1"/>
  <c r="D90" i="1"/>
  <c r="D98" i="1"/>
  <c r="D93" i="1"/>
  <c r="D92" i="1"/>
  <c r="D91" i="1"/>
  <c r="D95" i="1"/>
  <c r="D110" i="1"/>
  <c r="D106" i="1"/>
  <c r="E88" i="1" l="1"/>
  <c r="A70" i="1"/>
  <c r="E89" i="1" l="1"/>
  <c r="E93" i="1"/>
  <c r="E91" i="1"/>
  <c r="E98" i="1"/>
  <c r="E97" i="1"/>
  <c r="E95" i="1"/>
  <c r="E92" i="1"/>
  <c r="E96" i="1"/>
  <c r="E99" i="1"/>
  <c r="E90" i="1"/>
  <c r="E94" i="1"/>
  <c r="A71" i="1"/>
  <c r="G40" i="1"/>
  <c r="E100" i="1" l="1"/>
  <c r="A72" i="1"/>
  <c r="G41" i="1"/>
  <c r="E103" i="1" l="1"/>
  <c r="E101" i="1"/>
  <c r="E109" i="1"/>
  <c r="E107" i="1"/>
  <c r="E104" i="1"/>
  <c r="E105" i="1"/>
  <c r="E106" i="1"/>
  <c r="E108" i="1"/>
  <c r="E111" i="1"/>
  <c r="E102" i="1"/>
  <c r="E110" i="1"/>
  <c r="A73" i="1"/>
  <c r="G42" i="1"/>
  <c r="E112" i="1" l="1"/>
  <c r="A74" i="1"/>
  <c r="G43" i="1"/>
  <c r="E113" i="1" l="1"/>
  <c r="E117" i="1"/>
  <c r="E121" i="1"/>
  <c r="E123" i="1"/>
  <c r="E122" i="1"/>
  <c r="E114" i="1"/>
  <c r="E118" i="1"/>
  <c r="E115" i="1"/>
  <c r="E119" i="1"/>
  <c r="E120" i="1"/>
  <c r="E116" i="1"/>
  <c r="A75" i="1"/>
  <c r="G44" i="1"/>
  <c r="A76" i="1" l="1"/>
  <c r="G45" i="1"/>
  <c r="A77" i="1" l="1"/>
  <c r="G46" i="1"/>
  <c r="A78" i="1" l="1"/>
  <c r="G47" i="1"/>
  <c r="A79" i="1" l="1"/>
  <c r="G48" i="1"/>
  <c r="A80" i="1" l="1"/>
  <c r="G49" i="1"/>
  <c r="A81" i="1" l="1"/>
  <c r="G50" i="1"/>
  <c r="A82" i="1" l="1"/>
  <c r="G51" i="1"/>
  <c r="A83" i="1" l="1"/>
  <c r="G52" i="1"/>
  <c r="A84" i="1" l="1"/>
  <c r="G53" i="1"/>
  <c r="A85" i="1" l="1"/>
  <c r="G54" i="1"/>
  <c r="A86" i="1" l="1"/>
  <c r="G55" i="1"/>
  <c r="A87" i="1" l="1"/>
  <c r="G56" i="1"/>
  <c r="A88" i="1" l="1"/>
  <c r="G57" i="1"/>
  <c r="A89" i="1" l="1"/>
  <c r="G58" i="1"/>
  <c r="A90" i="1" l="1"/>
  <c r="G59" i="1"/>
  <c r="A91" i="1" l="1"/>
  <c r="G60" i="1"/>
  <c r="A92" i="1" l="1"/>
  <c r="G61" i="1"/>
  <c r="A93" i="1" l="1"/>
  <c r="G62" i="1"/>
  <c r="A94" i="1" l="1"/>
  <c r="G63" i="1"/>
  <c r="A95" i="1" l="1"/>
  <c r="G64" i="1"/>
  <c r="A96" i="1" l="1"/>
  <c r="G65" i="1"/>
  <c r="A97" i="1" l="1"/>
  <c r="G66" i="1"/>
  <c r="A98" i="1" l="1"/>
  <c r="G67" i="1"/>
  <c r="A99" i="1" l="1"/>
  <c r="G68" i="1"/>
  <c r="A100" i="1" l="1"/>
  <c r="G69" i="1"/>
  <c r="A101" i="1" l="1"/>
  <c r="G70" i="1"/>
  <c r="A102" i="1" l="1"/>
  <c r="G71" i="1"/>
  <c r="A103" i="1" l="1"/>
  <c r="G72" i="1"/>
  <c r="A104" i="1" l="1"/>
  <c r="G73" i="1"/>
  <c r="A105" i="1" l="1"/>
  <c r="G74" i="1"/>
  <c r="A106" i="1" l="1"/>
  <c r="G75" i="1"/>
  <c r="A107" i="1" l="1"/>
  <c r="G76" i="1"/>
  <c r="A108" i="1" l="1"/>
  <c r="G77" i="1"/>
  <c r="A109" i="1" l="1"/>
  <c r="G78" i="1"/>
  <c r="A110" i="1" l="1"/>
  <c r="G79" i="1"/>
  <c r="A111" i="1" l="1"/>
  <c r="G80" i="1"/>
  <c r="A112" i="1" l="1"/>
  <c r="G81" i="1"/>
  <c r="A113" i="1" l="1"/>
  <c r="G82" i="1"/>
  <c r="A114" i="1" l="1"/>
  <c r="G83" i="1"/>
  <c r="A115" i="1" l="1"/>
  <c r="G84" i="1"/>
  <c r="A116" i="1" l="1"/>
  <c r="G85" i="1"/>
  <c r="A117" i="1" l="1"/>
  <c r="G86" i="1"/>
  <c r="A118" i="1" l="1"/>
  <c r="G87" i="1"/>
  <c r="A119" i="1" l="1"/>
  <c r="G88" i="1"/>
  <c r="A120" i="1" l="1"/>
  <c r="G89" i="1"/>
  <c r="A121" i="1" l="1"/>
  <c r="G90" i="1"/>
  <c r="A122" i="1" l="1"/>
  <c r="G91" i="1"/>
  <c r="A123" i="1" l="1"/>
  <c r="G92" i="1"/>
  <c r="G93" i="1" l="1"/>
  <c r="G94" i="1" l="1"/>
  <c r="G95" i="1" l="1"/>
  <c r="G96" i="1" l="1"/>
  <c r="G97" i="1" l="1"/>
  <c r="G98" i="1" l="1"/>
  <c r="G99" i="1" l="1"/>
  <c r="G100" i="1" l="1"/>
  <c r="G101" i="1" l="1"/>
  <c r="G102" i="1" l="1"/>
  <c r="G103" i="1" l="1"/>
  <c r="G104" i="1" l="1"/>
  <c r="G105" i="1" l="1"/>
  <c r="G106" i="1" l="1"/>
  <c r="G107" i="1" l="1"/>
  <c r="G108" i="1" l="1"/>
  <c r="G109" i="1" l="1"/>
  <c r="G110" i="1" l="1"/>
  <c r="G111" i="1" l="1"/>
  <c r="G112" i="1" l="1"/>
  <c r="G113" i="1" l="1"/>
  <c r="G114" i="1" l="1"/>
  <c r="G115" i="1" l="1"/>
  <c r="G116" i="1" l="1"/>
  <c r="G117" i="1" l="1"/>
  <c r="G118" i="1" l="1"/>
  <c r="G119" i="1" l="1"/>
  <c r="G120" i="1" l="1"/>
  <c r="G121" i="1" l="1"/>
  <c r="G122" i="1" l="1"/>
  <c r="G1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7" authorId="0" shapeId="0" xr:uid="{E8E1B63B-AB28-44BB-A54E-C0A5D7981EC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Overweeg ENRA Optimaal Casco
- 5jr polis &gt;40% voordeliger
- Te allen tijde vrij opzegbaar, premie restitutie
- Geen verplicht 2e slot of GPS tracker voor driewielfietsen via speciaalzaken
- Eenzijdige schade door eigen onhandigheid ook verzekerd
- inclusief 24/7 pechhulp</t>
        </r>
      </text>
    </comment>
  </commentList>
</comments>
</file>

<file path=xl/sharedStrings.xml><?xml version="1.0" encoding="utf-8"?>
<sst xmlns="http://schemas.openxmlformats.org/spreadsheetml/2006/main" count="30" uniqueCount="23">
  <si>
    <t>Periode</t>
  </si>
  <si>
    <t>Jaar</t>
  </si>
  <si>
    <t>Uitgegeven</t>
  </si>
  <si>
    <t>Bruikleen</t>
  </si>
  <si>
    <t>PGB</t>
  </si>
  <si>
    <t>Tarief bruikleen</t>
  </si>
  <si>
    <t>Hoogte PGB</t>
  </si>
  <si>
    <t>Terugbet.  Jaar</t>
  </si>
  <si>
    <t>Mnd</t>
  </si>
  <si>
    <t>Tips:</t>
  </si>
  <si>
    <t>Rekenmodel Bruikleen vs PGB</t>
  </si>
  <si>
    <t>Evt. budget onderhoud en verzekering</t>
  </si>
  <si>
    <t>Verz</t>
  </si>
  <si>
    <t>Ond.</t>
  </si>
  <si>
    <t>Verz.</t>
  </si>
  <si>
    <t>Tot.</t>
  </si>
  <si>
    <t>Ond</t>
  </si>
  <si>
    <t>Totaal PGB</t>
  </si>
  <si>
    <t>Eigen bijdrage</t>
  </si>
  <si>
    <t>- Overweeg vanuit bestaande gebruiksgegevens hoe lang de betreffende voorziening in de praktijk gemiddeld in gebruik is</t>
  </si>
  <si>
    <t xml:space="preserve"> - Voor zowel bruikleen als PGB; Overweeg een jaarlijkse check-in hoe het gaat. Dit levert een veelvoud op van de kosten er van</t>
  </si>
  <si>
    <t xml:space="preserve">    35% commissie van de gerealiseerde verkoopprijs en dan de netto opbrengst aan de gemeente overdraagt</t>
  </si>
  <si>
    <t xml:space="preserve"> - In plaats van een terugbetalingspercentage, kun je evt. ook stellen dat de fietsenzaak de fiets in consignatie verkoopt, bvb tegen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</si>
</sst>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164" formatCode="0_ ;\-0\ 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4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4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/>
    </xf>
    <xf numFmtId="1" fontId="1" fillId="0" borderId="0" xfId="0" applyNumberFormat="1" applyFont="1"/>
    <xf numFmtId="2" fontId="0" fillId="0" borderId="0" xfId="0" applyNumberFormat="1" applyProtection="1">
      <protection locked="0"/>
    </xf>
    <xf numFmtId="0" fontId="1" fillId="0" borderId="0" xfId="0" applyFont="1" applyAlignment="1">
      <alignment horizontal="center"/>
    </xf>
    <xf numFmtId="1" fontId="0" fillId="0" borderId="0" xfId="0" quotePrefix="1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L"/>
              <a:t>Kosten</a:t>
            </a:r>
            <a:r>
              <a:rPr lang="en-NL" baseline="0"/>
              <a:t> van Bruikleen versus PGB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Bruikleen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Blad1!$B$40:$B$123</c:f>
              <c:numCache>
                <c:formatCode>General</c:formatCode>
                <c:ptCount val="84"/>
                <c:pt idx="11">
                  <c:v>1</c:v>
                </c:pt>
                <c:pt idx="23">
                  <c:v>2</c:v>
                </c:pt>
                <c:pt idx="35">
                  <c:v>3</c:v>
                </c:pt>
                <c:pt idx="47">
                  <c:v>4</c:v>
                </c:pt>
                <c:pt idx="59">
                  <c:v>5</c:v>
                </c:pt>
                <c:pt idx="71">
                  <c:v>6</c:v>
                </c:pt>
                <c:pt idx="83">
                  <c:v>7</c:v>
                </c:pt>
              </c:numCache>
            </c:numRef>
          </c:cat>
          <c:val>
            <c:numRef>
              <c:f>Blad1!$C$40:$C$123</c:f>
              <c:numCache>
                <c:formatCode>0</c:formatCode>
                <c:ptCount val="84"/>
                <c:pt idx="0">
                  <c:v>129.4</c:v>
                </c:pt>
                <c:pt idx="1">
                  <c:v>258.79999999999995</c:v>
                </c:pt>
                <c:pt idx="2">
                  <c:v>388.19999999999993</c:v>
                </c:pt>
                <c:pt idx="3">
                  <c:v>517.59999999999991</c:v>
                </c:pt>
                <c:pt idx="4">
                  <c:v>646.99999999999989</c:v>
                </c:pt>
                <c:pt idx="5">
                  <c:v>776.39999999999986</c:v>
                </c:pt>
                <c:pt idx="6">
                  <c:v>905.79999999999984</c:v>
                </c:pt>
                <c:pt idx="7">
                  <c:v>1035.1999999999998</c:v>
                </c:pt>
                <c:pt idx="8">
                  <c:v>1164.5999999999999</c:v>
                </c:pt>
                <c:pt idx="9">
                  <c:v>1294</c:v>
                </c:pt>
                <c:pt idx="10">
                  <c:v>1423.4</c:v>
                </c:pt>
                <c:pt idx="11">
                  <c:v>1552.8000000000002</c:v>
                </c:pt>
                <c:pt idx="12">
                  <c:v>1682.2000000000003</c:v>
                </c:pt>
                <c:pt idx="13">
                  <c:v>1811.6000000000004</c:v>
                </c:pt>
                <c:pt idx="14">
                  <c:v>1941.0000000000005</c:v>
                </c:pt>
                <c:pt idx="15">
                  <c:v>2070.4000000000005</c:v>
                </c:pt>
                <c:pt idx="16">
                  <c:v>2199.8000000000006</c:v>
                </c:pt>
                <c:pt idx="17">
                  <c:v>2329.2000000000007</c:v>
                </c:pt>
                <c:pt idx="18">
                  <c:v>2458.6000000000008</c:v>
                </c:pt>
                <c:pt idx="19">
                  <c:v>2588.0000000000009</c:v>
                </c:pt>
                <c:pt idx="20">
                  <c:v>2717.400000000001</c:v>
                </c:pt>
                <c:pt idx="21">
                  <c:v>2846.8000000000011</c:v>
                </c:pt>
                <c:pt idx="22">
                  <c:v>2976.2000000000012</c:v>
                </c:pt>
                <c:pt idx="23">
                  <c:v>3105.6000000000013</c:v>
                </c:pt>
                <c:pt idx="24">
                  <c:v>3235.0000000000014</c:v>
                </c:pt>
                <c:pt idx="25">
                  <c:v>3364.4000000000015</c:v>
                </c:pt>
                <c:pt idx="26">
                  <c:v>3493.8000000000015</c:v>
                </c:pt>
                <c:pt idx="27">
                  <c:v>3623.2000000000016</c:v>
                </c:pt>
                <c:pt idx="28">
                  <c:v>3752.6000000000017</c:v>
                </c:pt>
                <c:pt idx="29">
                  <c:v>3882.0000000000018</c:v>
                </c:pt>
                <c:pt idx="30">
                  <c:v>4011.4000000000019</c:v>
                </c:pt>
                <c:pt idx="31">
                  <c:v>4140.8000000000011</c:v>
                </c:pt>
                <c:pt idx="32">
                  <c:v>4270.2000000000007</c:v>
                </c:pt>
                <c:pt idx="33">
                  <c:v>4399.6000000000004</c:v>
                </c:pt>
                <c:pt idx="34">
                  <c:v>4529</c:v>
                </c:pt>
                <c:pt idx="35">
                  <c:v>4658.3999999999996</c:v>
                </c:pt>
                <c:pt idx="36">
                  <c:v>4787.7999999999993</c:v>
                </c:pt>
                <c:pt idx="37">
                  <c:v>4917.1999999999989</c:v>
                </c:pt>
                <c:pt idx="38">
                  <c:v>5046.5999999999985</c:v>
                </c:pt>
                <c:pt idx="39">
                  <c:v>5175.9999999999982</c:v>
                </c:pt>
                <c:pt idx="40">
                  <c:v>5305.3999999999978</c:v>
                </c:pt>
                <c:pt idx="41">
                  <c:v>5434.7999999999975</c:v>
                </c:pt>
                <c:pt idx="42">
                  <c:v>5564.1999999999971</c:v>
                </c:pt>
                <c:pt idx="43">
                  <c:v>5693.5999999999967</c:v>
                </c:pt>
                <c:pt idx="44">
                  <c:v>5822.9999999999964</c:v>
                </c:pt>
                <c:pt idx="45">
                  <c:v>5952.399999999996</c:v>
                </c:pt>
                <c:pt idx="46">
                  <c:v>6081.7999999999956</c:v>
                </c:pt>
                <c:pt idx="47">
                  <c:v>6211.1999999999953</c:v>
                </c:pt>
                <c:pt idx="48">
                  <c:v>6340.5999999999949</c:v>
                </c:pt>
                <c:pt idx="49">
                  <c:v>6469.9999999999945</c:v>
                </c:pt>
                <c:pt idx="50">
                  <c:v>6599.3999999999942</c:v>
                </c:pt>
                <c:pt idx="51">
                  <c:v>6728.7999999999938</c:v>
                </c:pt>
                <c:pt idx="52">
                  <c:v>6858.1999999999935</c:v>
                </c:pt>
                <c:pt idx="53">
                  <c:v>6987.5999999999931</c:v>
                </c:pt>
                <c:pt idx="54">
                  <c:v>7116.9999999999927</c:v>
                </c:pt>
                <c:pt idx="55">
                  <c:v>7246.3999999999924</c:v>
                </c:pt>
                <c:pt idx="56">
                  <c:v>7375.799999999992</c:v>
                </c:pt>
                <c:pt idx="57">
                  <c:v>7505.1999999999916</c:v>
                </c:pt>
                <c:pt idx="58">
                  <c:v>7634.5999999999913</c:v>
                </c:pt>
                <c:pt idx="59">
                  <c:v>7763.9999999999909</c:v>
                </c:pt>
                <c:pt idx="60">
                  <c:v>7893.3999999999905</c:v>
                </c:pt>
                <c:pt idx="61">
                  <c:v>8022.7999999999902</c:v>
                </c:pt>
                <c:pt idx="62">
                  <c:v>8152.1999999999898</c:v>
                </c:pt>
                <c:pt idx="63">
                  <c:v>8281.5999999999894</c:v>
                </c:pt>
                <c:pt idx="64">
                  <c:v>8410.9999999999891</c:v>
                </c:pt>
                <c:pt idx="65">
                  <c:v>8540.3999999999887</c:v>
                </c:pt>
                <c:pt idx="66">
                  <c:v>8669.7999999999884</c:v>
                </c:pt>
                <c:pt idx="67">
                  <c:v>8799.199999999988</c:v>
                </c:pt>
                <c:pt idx="68">
                  <c:v>8928.5999999999876</c:v>
                </c:pt>
                <c:pt idx="69">
                  <c:v>9057.9999999999873</c:v>
                </c:pt>
                <c:pt idx="70">
                  <c:v>9187.3999999999869</c:v>
                </c:pt>
                <c:pt idx="71">
                  <c:v>9316.7999999999865</c:v>
                </c:pt>
                <c:pt idx="72">
                  <c:v>9446.1999999999862</c:v>
                </c:pt>
                <c:pt idx="73">
                  <c:v>9575.5999999999858</c:v>
                </c:pt>
                <c:pt idx="74">
                  <c:v>9704.9999999999854</c:v>
                </c:pt>
                <c:pt idx="75">
                  <c:v>9834.3999999999851</c:v>
                </c:pt>
                <c:pt idx="76">
                  <c:v>9963.7999999999847</c:v>
                </c:pt>
                <c:pt idx="77">
                  <c:v>10093.199999999984</c:v>
                </c:pt>
                <c:pt idx="78">
                  <c:v>10222.599999999984</c:v>
                </c:pt>
                <c:pt idx="79">
                  <c:v>10351.999999999984</c:v>
                </c:pt>
                <c:pt idx="80">
                  <c:v>10481.399999999983</c:v>
                </c:pt>
                <c:pt idx="81">
                  <c:v>10610.799999999983</c:v>
                </c:pt>
                <c:pt idx="82">
                  <c:v>10740.199999999983</c:v>
                </c:pt>
                <c:pt idx="83">
                  <c:v>10869.599999999982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B4-4C76-BE44-254876AB9FD6}"/>
            </c:ext>
          </c:extLst>
        </c:ser>
        <c:ser>
          <c:idx val="2"/>
          <c:order val="1"/>
          <c:tx>
            <c:v>PGB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Blad1!$B$40:$B$123</c:f>
              <c:numCache>
                <c:formatCode>General</c:formatCode>
                <c:ptCount val="84"/>
                <c:pt idx="11">
                  <c:v>1</c:v>
                </c:pt>
                <c:pt idx="23">
                  <c:v>2</c:v>
                </c:pt>
                <c:pt idx="35">
                  <c:v>3</c:v>
                </c:pt>
                <c:pt idx="47">
                  <c:v>4</c:v>
                </c:pt>
                <c:pt idx="59">
                  <c:v>5</c:v>
                </c:pt>
                <c:pt idx="71">
                  <c:v>6</c:v>
                </c:pt>
                <c:pt idx="83">
                  <c:v>7</c:v>
                </c:pt>
              </c:numCache>
            </c:numRef>
          </c:cat>
          <c:val>
            <c:numRef>
              <c:f>Blad1!$G$40:$G$123</c:f>
              <c:numCache>
                <c:formatCode>0_ ;\-0\ </c:formatCode>
                <c:ptCount val="84"/>
                <c:pt idx="0">
                  <c:v>2797.7333333333336</c:v>
                </c:pt>
                <c:pt idx="1">
                  <c:v>2785.4666666666667</c:v>
                </c:pt>
                <c:pt idx="2">
                  <c:v>2773.2</c:v>
                </c:pt>
                <c:pt idx="3">
                  <c:v>2760.9333333333334</c:v>
                </c:pt>
                <c:pt idx="4">
                  <c:v>2748.6666666666665</c:v>
                </c:pt>
                <c:pt idx="5">
                  <c:v>2736.4</c:v>
                </c:pt>
                <c:pt idx="6">
                  <c:v>2724.1333333333337</c:v>
                </c:pt>
                <c:pt idx="7">
                  <c:v>2711.8666666666663</c:v>
                </c:pt>
                <c:pt idx="8">
                  <c:v>2699.6</c:v>
                </c:pt>
                <c:pt idx="9">
                  <c:v>2687.3333333333335</c:v>
                </c:pt>
                <c:pt idx="10">
                  <c:v>2675.0666666666666</c:v>
                </c:pt>
                <c:pt idx="11">
                  <c:v>2662.8</c:v>
                </c:pt>
                <c:pt idx="12">
                  <c:v>3528.0333333333333</c:v>
                </c:pt>
                <c:pt idx="13">
                  <c:v>3515.7666666666664</c:v>
                </c:pt>
                <c:pt idx="14">
                  <c:v>3503.5</c:v>
                </c:pt>
                <c:pt idx="15">
                  <c:v>3491.2333333333336</c:v>
                </c:pt>
                <c:pt idx="16">
                  <c:v>3478.9666666666662</c:v>
                </c:pt>
                <c:pt idx="17">
                  <c:v>3466.7</c:v>
                </c:pt>
                <c:pt idx="18">
                  <c:v>3454.4333333333334</c:v>
                </c:pt>
                <c:pt idx="19">
                  <c:v>3442.1666666666665</c:v>
                </c:pt>
                <c:pt idx="20">
                  <c:v>3429.9</c:v>
                </c:pt>
                <c:pt idx="21">
                  <c:v>3417.6333333333332</c:v>
                </c:pt>
                <c:pt idx="22">
                  <c:v>3405.3666666666663</c:v>
                </c:pt>
                <c:pt idx="23">
                  <c:v>3393.1</c:v>
                </c:pt>
                <c:pt idx="24">
                  <c:v>4358.333333333333</c:v>
                </c:pt>
                <c:pt idx="25">
                  <c:v>4346.0666666666666</c:v>
                </c:pt>
                <c:pt idx="26">
                  <c:v>4333.8</c:v>
                </c:pt>
                <c:pt idx="27">
                  <c:v>4321.5333333333328</c:v>
                </c:pt>
                <c:pt idx="28">
                  <c:v>4309.2666666666664</c:v>
                </c:pt>
                <c:pt idx="29">
                  <c:v>4297</c:v>
                </c:pt>
                <c:pt idx="30">
                  <c:v>4284.7333333333327</c:v>
                </c:pt>
                <c:pt idx="31">
                  <c:v>4272.4666666666672</c:v>
                </c:pt>
                <c:pt idx="32">
                  <c:v>4260.2</c:v>
                </c:pt>
                <c:pt idx="33">
                  <c:v>4247.9333333333325</c:v>
                </c:pt>
                <c:pt idx="34">
                  <c:v>4235.666666666667</c:v>
                </c:pt>
                <c:pt idx="35">
                  <c:v>4223.3999999999996</c:v>
                </c:pt>
                <c:pt idx="36">
                  <c:v>5188.6333333333332</c:v>
                </c:pt>
                <c:pt idx="37">
                  <c:v>5176.3666666666668</c:v>
                </c:pt>
                <c:pt idx="38">
                  <c:v>5164.1000000000004</c:v>
                </c:pt>
                <c:pt idx="39">
                  <c:v>5151.833333333333</c:v>
                </c:pt>
                <c:pt idx="40">
                  <c:v>5139.5666666666666</c:v>
                </c:pt>
                <c:pt idx="41">
                  <c:v>5127.3</c:v>
                </c:pt>
                <c:pt idx="42">
                  <c:v>5115.0333333333328</c:v>
                </c:pt>
                <c:pt idx="43">
                  <c:v>5102.7666666666664</c:v>
                </c:pt>
                <c:pt idx="44">
                  <c:v>5090.5</c:v>
                </c:pt>
                <c:pt idx="45">
                  <c:v>5078.2333333333327</c:v>
                </c:pt>
                <c:pt idx="46">
                  <c:v>5065.9666666666662</c:v>
                </c:pt>
                <c:pt idx="47">
                  <c:v>5053.7</c:v>
                </c:pt>
                <c:pt idx="48">
                  <c:v>6018.9333333333325</c:v>
                </c:pt>
                <c:pt idx="49">
                  <c:v>6006.6666666666661</c:v>
                </c:pt>
                <c:pt idx="50">
                  <c:v>5994.4</c:v>
                </c:pt>
                <c:pt idx="51">
                  <c:v>5982.1333333333332</c:v>
                </c:pt>
                <c:pt idx="52">
                  <c:v>5969.8666666666659</c:v>
                </c:pt>
                <c:pt idx="53">
                  <c:v>5957.6</c:v>
                </c:pt>
                <c:pt idx="54">
                  <c:v>5945.333333333333</c:v>
                </c:pt>
                <c:pt idx="55">
                  <c:v>5933.0666666666657</c:v>
                </c:pt>
                <c:pt idx="56">
                  <c:v>5920.8</c:v>
                </c:pt>
                <c:pt idx="57">
                  <c:v>5908.5333333333328</c:v>
                </c:pt>
                <c:pt idx="58">
                  <c:v>5896.2666666666664</c:v>
                </c:pt>
                <c:pt idx="59">
                  <c:v>5884</c:v>
                </c:pt>
                <c:pt idx="60">
                  <c:v>6849.2333333333327</c:v>
                </c:pt>
                <c:pt idx="61">
                  <c:v>6836.9666666666662</c:v>
                </c:pt>
                <c:pt idx="62">
                  <c:v>6824.7</c:v>
                </c:pt>
                <c:pt idx="63">
                  <c:v>6812.4333333333325</c:v>
                </c:pt>
                <c:pt idx="64">
                  <c:v>6800.1666666666661</c:v>
                </c:pt>
                <c:pt idx="65">
                  <c:v>6787.9</c:v>
                </c:pt>
                <c:pt idx="66">
                  <c:v>6775.6333333333332</c:v>
                </c:pt>
                <c:pt idx="67">
                  <c:v>6763.3666666666659</c:v>
                </c:pt>
                <c:pt idx="68">
                  <c:v>6751.1</c:v>
                </c:pt>
                <c:pt idx="69">
                  <c:v>6738.833333333333</c:v>
                </c:pt>
                <c:pt idx="70">
                  <c:v>6726.5666666666657</c:v>
                </c:pt>
                <c:pt idx="71">
                  <c:v>6714.3</c:v>
                </c:pt>
                <c:pt idx="72">
                  <c:v>7679.5333333333338</c:v>
                </c:pt>
                <c:pt idx="73">
                  <c:v>7667.2666666666664</c:v>
                </c:pt>
                <c:pt idx="74">
                  <c:v>7655</c:v>
                </c:pt>
                <c:pt idx="75">
                  <c:v>7642.7333333333336</c:v>
                </c:pt>
                <c:pt idx="76">
                  <c:v>7630.4666666666662</c:v>
                </c:pt>
                <c:pt idx="77">
                  <c:v>7618.2</c:v>
                </c:pt>
                <c:pt idx="78">
                  <c:v>7605.9333333333343</c:v>
                </c:pt>
                <c:pt idx="79">
                  <c:v>7593.6666666666661</c:v>
                </c:pt>
                <c:pt idx="80">
                  <c:v>7581.4</c:v>
                </c:pt>
                <c:pt idx="81">
                  <c:v>7569.1333333333341</c:v>
                </c:pt>
                <c:pt idx="82">
                  <c:v>7556.8666666666677</c:v>
                </c:pt>
                <c:pt idx="83">
                  <c:v>7544.6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B4-4C76-BE44-254876AB9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619944"/>
        <c:axId val="331558200"/>
      </c:lineChart>
      <c:catAx>
        <c:axId val="438619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31558200"/>
        <c:crosses val="autoZero"/>
        <c:auto val="1"/>
        <c:lblAlgn val="ctr"/>
        <c:lblOffset val="100"/>
        <c:tickMarkSkip val="12"/>
        <c:noMultiLvlLbl val="0"/>
      </c:catAx>
      <c:valAx>
        <c:axId val="331558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8619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2" fmlaLink="$D$3" inc="5" max="30000" page="10" val="150"/>
</file>

<file path=xl/ctrlProps/ctrlProp2.xml><?xml version="1.0" encoding="utf-8"?>
<formControlPr xmlns="http://schemas.microsoft.com/office/spreadsheetml/2009/9/main" objectType="Spin" dx="22" fmlaLink="$D$5" inc="100" max="30000" page="10" val="6775"/>
</file>

<file path=xl/ctrlProps/ctrlProp3.xml><?xml version="1.0" encoding="utf-8"?>
<formControlPr xmlns="http://schemas.microsoft.com/office/spreadsheetml/2009/9/main" objectType="Spin" dx="22" fmlaLink="$D$7" inc="2" max="100" page="10" val="60"/>
</file>

<file path=xl/ctrlProps/ctrlProp4.xml><?xml version="1.0" encoding="utf-8"?>
<formControlPr xmlns="http://schemas.microsoft.com/office/spreadsheetml/2009/9/main" objectType="Spin" dx="22" fmlaLink="$D$13" inc="2" max="100" page="10" val="0"/>
</file>

<file path=xl/ctrlProps/ctrlProp5.xml><?xml version="1.0" encoding="utf-8"?>
<formControlPr xmlns="http://schemas.microsoft.com/office/spreadsheetml/2009/9/main" objectType="Spin" dx="22" fmlaLink="$D$26" inc="100" max="10000" page="10" val="0"/>
</file>

<file path=xl/ctrlProps/ctrlProp6.xml><?xml version="1.0" encoding="utf-8"?>
<formControlPr xmlns="http://schemas.microsoft.com/office/spreadsheetml/2009/9/main" objectType="Spin" dx="22" fmlaLink="$C$26" inc="100" max="10000" page="10" val="0"/>
</file>

<file path=xl/ctrlProps/ctrlProp7.xml><?xml version="1.0" encoding="utf-8"?>
<formControlPr xmlns="http://schemas.microsoft.com/office/spreadsheetml/2009/9/main" objectType="Spin" dx="22" fmlaLink="$D$28" max="200" page="10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331175</xdr:colOff>
      <xdr:row>0</xdr:row>
      <xdr:rowOff>0</xdr:rowOff>
    </xdr:from>
    <xdr:to>
      <xdr:col>16</xdr:col>
      <xdr:colOff>205154</xdr:colOff>
      <xdr:row>26</xdr:row>
      <xdr:rowOff>119064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</xdr:row>
          <xdr:rowOff>180975</xdr:rowOff>
        </xdr:from>
        <xdr:to>
          <xdr:col>4</xdr:col>
          <xdr:colOff>219075</xdr:colOff>
          <xdr:row>3</xdr:row>
          <xdr:rowOff>38100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</xdr:row>
          <xdr:rowOff>180975</xdr:rowOff>
        </xdr:from>
        <xdr:to>
          <xdr:col>4</xdr:col>
          <xdr:colOff>219075</xdr:colOff>
          <xdr:row>5</xdr:row>
          <xdr:rowOff>38100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5</xdr:row>
          <xdr:rowOff>171450</xdr:rowOff>
        </xdr:from>
        <xdr:to>
          <xdr:col>4</xdr:col>
          <xdr:colOff>209550</xdr:colOff>
          <xdr:row>7</xdr:row>
          <xdr:rowOff>28575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11</xdr:row>
          <xdr:rowOff>161925</xdr:rowOff>
        </xdr:from>
        <xdr:to>
          <xdr:col>4</xdr:col>
          <xdr:colOff>219075</xdr:colOff>
          <xdr:row>13</xdr:row>
          <xdr:rowOff>19050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171450</xdr:rowOff>
        </xdr:from>
        <xdr:to>
          <xdr:col>4</xdr:col>
          <xdr:colOff>209550</xdr:colOff>
          <xdr:row>26</xdr:row>
          <xdr:rowOff>28575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24</xdr:row>
          <xdr:rowOff>180975</xdr:rowOff>
        </xdr:from>
        <xdr:to>
          <xdr:col>3</xdr:col>
          <xdr:colOff>209550</xdr:colOff>
          <xdr:row>26</xdr:row>
          <xdr:rowOff>38100</xdr:rowOff>
        </xdr:to>
        <xdr:sp macro="" textlink="">
          <xdr:nvSpPr>
            <xdr:cNvPr id="1033" name="Spinner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26</xdr:row>
          <xdr:rowOff>171450</xdr:rowOff>
        </xdr:from>
        <xdr:to>
          <xdr:col>4</xdr:col>
          <xdr:colOff>209550</xdr:colOff>
          <xdr:row>28</xdr:row>
          <xdr:rowOff>28575</xdr:rowOff>
        </xdr:to>
        <xdr:sp macro="" textlink="">
          <xdr:nvSpPr>
            <xdr:cNvPr id="1034" name="Spinner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E9BCE-20EF-4445-9840-03B2094A8B2D}">
  <dimension ref="A1:G123"/>
  <sheetViews>
    <sheetView tabSelected="1" zoomScaleNormal="100" workbookViewId="0">
      <selection activeCell="F32" sqref="F32"/>
    </sheetView>
  </sheetViews>
  <sheetFormatPr defaultRowHeight="15" x14ac:dyDescent="0.25"/>
  <cols>
    <col min="2" max="2" width="4.7109375" bestFit="1" customWidth="1"/>
    <col min="3" max="3" width="9.140625" style="4"/>
    <col min="5" max="6" width="9.140625" style="4"/>
  </cols>
  <sheetData>
    <row r="1" spans="1:4" ht="18.75" x14ac:dyDescent="0.3">
      <c r="A1" s="11" t="s">
        <v>10</v>
      </c>
    </row>
    <row r="3" spans="1:4" x14ac:dyDescent="0.25">
      <c r="A3" t="s">
        <v>5</v>
      </c>
      <c r="D3" s="9">
        <v>150</v>
      </c>
    </row>
    <row r="4" spans="1:4" x14ac:dyDescent="0.25">
      <c r="D4" s="3"/>
    </row>
    <row r="5" spans="1:4" x14ac:dyDescent="0.25">
      <c r="A5" t="s">
        <v>6</v>
      </c>
      <c r="D5" s="9">
        <v>6775</v>
      </c>
    </row>
    <row r="6" spans="1:4" x14ac:dyDescent="0.25">
      <c r="D6" s="3"/>
    </row>
    <row r="7" spans="1:4" x14ac:dyDescent="0.25">
      <c r="A7" t="s">
        <v>7</v>
      </c>
      <c r="C7" s="5">
        <v>1</v>
      </c>
      <c r="D7" s="10">
        <v>60</v>
      </c>
    </row>
    <row r="8" spans="1:4" x14ac:dyDescent="0.25">
      <c r="A8" t="s">
        <v>7</v>
      </c>
      <c r="C8" s="5">
        <v>2</v>
      </c>
      <c r="D8" s="4">
        <f>D7-(D$7-D$13)/6</f>
        <v>50</v>
      </c>
    </row>
    <row r="9" spans="1:4" x14ac:dyDescent="0.25">
      <c r="A9" t="s">
        <v>7</v>
      </c>
      <c r="C9" s="5">
        <v>3</v>
      </c>
      <c r="D9" s="4">
        <f>D8-(D$7-D$13)/6</f>
        <v>40</v>
      </c>
    </row>
    <row r="10" spans="1:4" x14ac:dyDescent="0.25">
      <c r="A10" t="s">
        <v>7</v>
      </c>
      <c r="C10" s="5">
        <v>4</v>
      </c>
      <c r="D10" s="4">
        <f>D9-(D$7-D$13)/6</f>
        <v>30</v>
      </c>
    </row>
    <row r="11" spans="1:4" x14ac:dyDescent="0.25">
      <c r="A11" t="s">
        <v>7</v>
      </c>
      <c r="C11" s="5">
        <v>5</v>
      </c>
      <c r="D11" s="4">
        <f>D10-(D$7-D$13)/6</f>
        <v>20</v>
      </c>
    </row>
    <row r="12" spans="1:4" x14ac:dyDescent="0.25">
      <c r="A12" t="s">
        <v>7</v>
      </c>
      <c r="C12" s="5">
        <v>6</v>
      </c>
      <c r="D12" s="4">
        <f>D11-(D$7-D$13)/6</f>
        <v>10</v>
      </c>
    </row>
    <row r="13" spans="1:4" x14ac:dyDescent="0.25">
      <c r="A13" t="s">
        <v>7</v>
      </c>
      <c r="C13" s="5">
        <v>7</v>
      </c>
      <c r="D13" s="10">
        <v>0</v>
      </c>
    </row>
    <row r="14" spans="1:4" x14ac:dyDescent="0.25">
      <c r="C14" s="5"/>
      <c r="D14" s="2"/>
    </row>
    <row r="15" spans="1:4" x14ac:dyDescent="0.25">
      <c r="A15" t="s">
        <v>11</v>
      </c>
      <c r="C15" s="5"/>
      <c r="D15" s="2"/>
    </row>
    <row r="16" spans="1:4" x14ac:dyDescent="0.25">
      <c r="C16" s="5"/>
      <c r="D16" s="2"/>
    </row>
    <row r="17" spans="1:6" x14ac:dyDescent="0.25">
      <c r="B17" t="s">
        <v>1</v>
      </c>
      <c r="C17" s="4" t="s">
        <v>13</v>
      </c>
      <c r="D17" s="4" t="s">
        <v>14</v>
      </c>
    </row>
    <row r="18" spans="1:6" x14ac:dyDescent="0.25">
      <c r="B18" s="12">
        <v>1</v>
      </c>
      <c r="C18" s="10">
        <v>100</v>
      </c>
      <c r="D18" s="10">
        <v>100</v>
      </c>
    </row>
    <row r="19" spans="1:6" x14ac:dyDescent="0.25">
      <c r="B19" s="12">
        <v>2</v>
      </c>
      <c r="C19" s="10">
        <v>200</v>
      </c>
      <c r="D19" s="10">
        <v>100</v>
      </c>
    </row>
    <row r="20" spans="1:6" x14ac:dyDescent="0.25">
      <c r="B20" s="12">
        <v>3</v>
      </c>
      <c r="C20" s="10">
        <v>300</v>
      </c>
      <c r="D20" s="10">
        <v>100</v>
      </c>
    </row>
    <row r="21" spans="1:6" x14ac:dyDescent="0.25">
      <c r="B21" s="12">
        <v>4</v>
      </c>
      <c r="C21" s="10">
        <v>300</v>
      </c>
      <c r="D21" s="10">
        <v>100</v>
      </c>
    </row>
    <row r="22" spans="1:6" x14ac:dyDescent="0.25">
      <c r="B22" s="12">
        <v>5</v>
      </c>
      <c r="C22" s="10">
        <v>300</v>
      </c>
      <c r="D22" s="10">
        <v>100</v>
      </c>
    </row>
    <row r="23" spans="1:6" x14ac:dyDescent="0.25">
      <c r="B23" s="12">
        <v>6</v>
      </c>
      <c r="C23" s="10">
        <v>300</v>
      </c>
      <c r="D23" s="10">
        <v>100</v>
      </c>
    </row>
    <row r="24" spans="1:6" x14ac:dyDescent="0.25">
      <c r="B24" s="12">
        <v>7</v>
      </c>
      <c r="C24" s="10">
        <v>300</v>
      </c>
      <c r="D24" s="10">
        <v>100</v>
      </c>
    </row>
    <row r="25" spans="1:6" x14ac:dyDescent="0.25">
      <c r="C25" s="5"/>
      <c r="D25" s="4"/>
    </row>
    <row r="26" spans="1:6" x14ac:dyDescent="0.25">
      <c r="B26" t="s">
        <v>15</v>
      </c>
      <c r="C26" s="10">
        <v>0</v>
      </c>
      <c r="D26" s="10">
        <v>0</v>
      </c>
    </row>
    <row r="27" spans="1:6" x14ac:dyDescent="0.25">
      <c r="C27" s="5"/>
      <c r="D27" s="4"/>
    </row>
    <row r="28" spans="1:6" x14ac:dyDescent="0.25">
      <c r="A28" t="s">
        <v>18</v>
      </c>
      <c r="C28" s="5"/>
      <c r="D28" s="14">
        <v>20.6</v>
      </c>
      <c r="F28" s="13" t="s">
        <v>9</v>
      </c>
    </row>
    <row r="29" spans="1:6" x14ac:dyDescent="0.25">
      <c r="F29" s="16" t="s">
        <v>19</v>
      </c>
    </row>
    <row r="30" spans="1:6" x14ac:dyDescent="0.25">
      <c r="F30" s="16" t="s">
        <v>20</v>
      </c>
    </row>
    <row r="31" spans="1:6" x14ac:dyDescent="0.25">
      <c r="F31" s="16" t="s">
        <v>22</v>
      </c>
    </row>
    <row r="32" spans="1:6" x14ac:dyDescent="0.25">
      <c r="F32" s="4" t="s">
        <v>21</v>
      </c>
    </row>
    <row r="38" spans="1:7" x14ac:dyDescent="0.25">
      <c r="A38" s="15" t="s">
        <v>0</v>
      </c>
      <c r="B38" s="15"/>
      <c r="C38" s="15" t="s">
        <v>2</v>
      </c>
      <c r="D38" s="15"/>
    </row>
    <row r="39" spans="1:7" x14ac:dyDescent="0.25">
      <c r="A39" s="7" t="s">
        <v>8</v>
      </c>
      <c r="B39" s="7" t="s">
        <v>1</v>
      </c>
      <c r="C39" s="8" t="s">
        <v>3</v>
      </c>
      <c r="D39" s="7" t="s">
        <v>4</v>
      </c>
      <c r="E39" s="8" t="s">
        <v>16</v>
      </c>
      <c r="F39" s="8" t="s">
        <v>12</v>
      </c>
      <c r="G39" s="7" t="s">
        <v>17</v>
      </c>
    </row>
    <row r="40" spans="1:7" x14ac:dyDescent="0.25">
      <c r="A40">
        <v>1</v>
      </c>
      <c r="B40" s="1"/>
      <c r="C40" s="4">
        <f>D3-D28</f>
        <v>129.4</v>
      </c>
      <c r="D40" s="6">
        <f>D$5-(LOOKUP(B51,C$7:D$13)*D$5/100)</f>
        <v>2710</v>
      </c>
      <c r="E40" s="4">
        <f>(LOOKUP(B51,$B$18:$C$24))</f>
        <v>100</v>
      </c>
      <c r="F40" s="4">
        <f>LOOKUP(B$51,$B$18:$D$24)/12</f>
        <v>8.3333333333333339</v>
      </c>
      <c r="G40" s="6">
        <f>SUM(D40:F40)-$D$28*A40</f>
        <v>2797.7333333333336</v>
      </c>
    </row>
    <row r="41" spans="1:7" x14ac:dyDescent="0.25">
      <c r="A41">
        <f>A40+1</f>
        <v>2</v>
      </c>
      <c r="B41" s="1"/>
      <c r="C41" s="4">
        <f>C40+D$3-$D$28</f>
        <v>258.79999999999995</v>
      </c>
      <c r="D41" s="6">
        <f>D40</f>
        <v>2710</v>
      </c>
      <c r="E41" s="4">
        <f>E40</f>
        <v>100</v>
      </c>
      <c r="F41" s="4">
        <f>F40+LOOKUP(B$51,$B$18:$D$24)/12</f>
        <v>16.666666666666668</v>
      </c>
      <c r="G41" s="6">
        <f t="shared" ref="G41:G104" si="0">SUM(D41:F41)-$D$28*A41</f>
        <v>2785.4666666666667</v>
      </c>
    </row>
    <row r="42" spans="1:7" x14ac:dyDescent="0.25">
      <c r="A42">
        <f t="shared" ref="A42:A105" si="1">A41+1</f>
        <v>3</v>
      </c>
      <c r="B42" s="1"/>
      <c r="C42" s="4">
        <f t="shared" ref="C42:C105" si="2">C41+D$3-$D$28</f>
        <v>388.19999999999993</v>
      </c>
      <c r="D42" s="6">
        <f>D40</f>
        <v>2710</v>
      </c>
      <c r="E42" s="4">
        <f>E40</f>
        <v>100</v>
      </c>
      <c r="F42" s="4">
        <f t="shared" ref="F42:F51" si="3">F41+LOOKUP(B$51,$B$18:$D$24)/12</f>
        <v>25</v>
      </c>
      <c r="G42" s="6">
        <f t="shared" si="0"/>
        <v>2773.2</v>
      </c>
    </row>
    <row r="43" spans="1:7" x14ac:dyDescent="0.25">
      <c r="A43">
        <f t="shared" si="1"/>
        <v>4</v>
      </c>
      <c r="B43" s="1"/>
      <c r="C43" s="4">
        <f t="shared" si="2"/>
        <v>517.59999999999991</v>
      </c>
      <c r="D43" s="6">
        <f>D40</f>
        <v>2710</v>
      </c>
      <c r="E43" s="4">
        <f>E40</f>
        <v>100</v>
      </c>
      <c r="F43" s="4">
        <f t="shared" si="3"/>
        <v>33.333333333333336</v>
      </c>
      <c r="G43" s="6">
        <f t="shared" si="0"/>
        <v>2760.9333333333334</v>
      </c>
    </row>
    <row r="44" spans="1:7" x14ac:dyDescent="0.25">
      <c r="A44">
        <f t="shared" si="1"/>
        <v>5</v>
      </c>
      <c r="B44" s="1"/>
      <c r="C44" s="4">
        <f t="shared" si="2"/>
        <v>646.99999999999989</v>
      </c>
      <c r="D44" s="6">
        <f>D40</f>
        <v>2710</v>
      </c>
      <c r="E44" s="4">
        <f>E40</f>
        <v>100</v>
      </c>
      <c r="F44" s="4">
        <f t="shared" si="3"/>
        <v>41.666666666666671</v>
      </c>
      <c r="G44" s="6">
        <f t="shared" si="0"/>
        <v>2748.6666666666665</v>
      </c>
    </row>
    <row r="45" spans="1:7" x14ac:dyDescent="0.25">
      <c r="A45">
        <f t="shared" si="1"/>
        <v>6</v>
      </c>
      <c r="B45" s="1"/>
      <c r="C45" s="4">
        <f t="shared" si="2"/>
        <v>776.39999999999986</v>
      </c>
      <c r="D45" s="6">
        <f>D40</f>
        <v>2710</v>
      </c>
      <c r="E45" s="4">
        <f>E40</f>
        <v>100</v>
      </c>
      <c r="F45" s="4">
        <f t="shared" si="3"/>
        <v>50.000000000000007</v>
      </c>
      <c r="G45" s="6">
        <f t="shared" si="0"/>
        <v>2736.4</v>
      </c>
    </row>
    <row r="46" spans="1:7" x14ac:dyDescent="0.25">
      <c r="A46">
        <f t="shared" si="1"/>
        <v>7</v>
      </c>
      <c r="B46" s="1"/>
      <c r="C46" s="4">
        <f t="shared" si="2"/>
        <v>905.79999999999984</v>
      </c>
      <c r="D46" s="6">
        <f>D40</f>
        <v>2710</v>
      </c>
      <c r="E46" s="4">
        <f>E40</f>
        <v>100</v>
      </c>
      <c r="F46" s="4">
        <f t="shared" si="3"/>
        <v>58.333333333333343</v>
      </c>
      <c r="G46" s="6">
        <f t="shared" si="0"/>
        <v>2724.1333333333337</v>
      </c>
    </row>
    <row r="47" spans="1:7" x14ac:dyDescent="0.25">
      <c r="A47">
        <f t="shared" si="1"/>
        <v>8</v>
      </c>
      <c r="B47" s="1"/>
      <c r="C47" s="4">
        <f t="shared" si="2"/>
        <v>1035.1999999999998</v>
      </c>
      <c r="D47" s="6">
        <f>D40</f>
        <v>2710</v>
      </c>
      <c r="E47" s="4">
        <f>E40</f>
        <v>100</v>
      </c>
      <c r="F47" s="4">
        <f t="shared" si="3"/>
        <v>66.666666666666671</v>
      </c>
      <c r="G47" s="6">
        <f t="shared" si="0"/>
        <v>2711.8666666666663</v>
      </c>
    </row>
    <row r="48" spans="1:7" x14ac:dyDescent="0.25">
      <c r="A48">
        <f t="shared" si="1"/>
        <v>9</v>
      </c>
      <c r="B48" s="1"/>
      <c r="C48" s="4">
        <f t="shared" si="2"/>
        <v>1164.5999999999999</v>
      </c>
      <c r="D48" s="6">
        <f>D40</f>
        <v>2710</v>
      </c>
      <c r="E48" s="4">
        <f>E40</f>
        <v>100</v>
      </c>
      <c r="F48" s="4">
        <f t="shared" si="3"/>
        <v>75</v>
      </c>
      <c r="G48" s="6">
        <f t="shared" si="0"/>
        <v>2699.6</v>
      </c>
    </row>
    <row r="49" spans="1:7" x14ac:dyDescent="0.25">
      <c r="A49">
        <f t="shared" si="1"/>
        <v>10</v>
      </c>
      <c r="B49" s="1"/>
      <c r="C49" s="4">
        <f t="shared" si="2"/>
        <v>1294</v>
      </c>
      <c r="D49" s="6">
        <f>D40</f>
        <v>2710</v>
      </c>
      <c r="E49" s="4">
        <f>E40</f>
        <v>100</v>
      </c>
      <c r="F49" s="4">
        <f t="shared" si="3"/>
        <v>83.333333333333329</v>
      </c>
      <c r="G49" s="6">
        <f t="shared" si="0"/>
        <v>2687.3333333333335</v>
      </c>
    </row>
    <row r="50" spans="1:7" x14ac:dyDescent="0.25">
      <c r="A50">
        <f t="shared" si="1"/>
        <v>11</v>
      </c>
      <c r="B50" s="1"/>
      <c r="C50" s="4">
        <f t="shared" si="2"/>
        <v>1423.4</v>
      </c>
      <c r="D50" s="6">
        <f>D40</f>
        <v>2710</v>
      </c>
      <c r="E50" s="4">
        <f>E40</f>
        <v>100</v>
      </c>
      <c r="F50" s="4">
        <f t="shared" si="3"/>
        <v>91.666666666666657</v>
      </c>
      <c r="G50" s="6">
        <f t="shared" si="0"/>
        <v>2675.0666666666666</v>
      </c>
    </row>
    <row r="51" spans="1:7" x14ac:dyDescent="0.25">
      <c r="A51">
        <f t="shared" si="1"/>
        <v>12</v>
      </c>
      <c r="B51" s="1">
        <v>1</v>
      </c>
      <c r="C51" s="4">
        <f t="shared" si="2"/>
        <v>1552.8000000000002</v>
      </c>
      <c r="D51" s="6">
        <f>D40</f>
        <v>2710</v>
      </c>
      <c r="E51" s="4">
        <f>E40</f>
        <v>100</v>
      </c>
      <c r="F51" s="4">
        <f t="shared" si="3"/>
        <v>99.999999999999986</v>
      </c>
      <c r="G51" s="6">
        <f t="shared" si="0"/>
        <v>2662.8</v>
      </c>
    </row>
    <row r="52" spans="1:7" x14ac:dyDescent="0.25">
      <c r="A52">
        <f t="shared" si="1"/>
        <v>13</v>
      </c>
      <c r="B52" s="1"/>
      <c r="C52" s="4">
        <f t="shared" si="2"/>
        <v>1682.2000000000003</v>
      </c>
      <c r="D52" s="6">
        <f>D$5-(LOOKUP(B63,C$7:D$13)*D$5/100)</f>
        <v>3387.5</v>
      </c>
      <c r="E52" s="4">
        <f>E51+(LOOKUP(B63,$B$18:$C$24))</f>
        <v>300</v>
      </c>
      <c r="F52" s="4">
        <f>F51+LOOKUP(B$63,$B$18:$D$24)/12</f>
        <v>108.33333333333331</v>
      </c>
      <c r="G52" s="6">
        <f t="shared" si="0"/>
        <v>3528.0333333333333</v>
      </c>
    </row>
    <row r="53" spans="1:7" x14ac:dyDescent="0.25">
      <c r="A53">
        <f t="shared" si="1"/>
        <v>14</v>
      </c>
      <c r="B53" s="1"/>
      <c r="C53" s="4">
        <f t="shared" si="2"/>
        <v>1811.6000000000004</v>
      </c>
      <c r="D53" s="6">
        <f>D52</f>
        <v>3387.5</v>
      </c>
      <c r="E53" s="4">
        <f>E52</f>
        <v>300</v>
      </c>
      <c r="F53" s="4">
        <f t="shared" ref="F53:F63" si="4">F52+LOOKUP(B$63,$B$18:$D$24)/12</f>
        <v>116.66666666666664</v>
      </c>
      <c r="G53" s="6">
        <f t="shared" si="0"/>
        <v>3515.7666666666664</v>
      </c>
    </row>
    <row r="54" spans="1:7" x14ac:dyDescent="0.25">
      <c r="A54">
        <f t="shared" si="1"/>
        <v>15</v>
      </c>
      <c r="B54" s="1"/>
      <c r="C54" s="4">
        <f t="shared" si="2"/>
        <v>1941.0000000000005</v>
      </c>
      <c r="D54" s="6">
        <f>D52</f>
        <v>3387.5</v>
      </c>
      <c r="E54" s="4">
        <f>E52</f>
        <v>300</v>
      </c>
      <c r="F54" s="4">
        <f t="shared" si="4"/>
        <v>124.99999999999997</v>
      </c>
      <c r="G54" s="6">
        <f t="shared" si="0"/>
        <v>3503.5</v>
      </c>
    </row>
    <row r="55" spans="1:7" x14ac:dyDescent="0.25">
      <c r="A55">
        <f t="shared" si="1"/>
        <v>16</v>
      </c>
      <c r="B55" s="1"/>
      <c r="C55" s="4">
        <f t="shared" si="2"/>
        <v>2070.4000000000005</v>
      </c>
      <c r="D55" s="6">
        <f>D52</f>
        <v>3387.5</v>
      </c>
      <c r="E55" s="4">
        <f>E52</f>
        <v>300</v>
      </c>
      <c r="F55" s="4">
        <f t="shared" si="4"/>
        <v>133.33333333333331</v>
      </c>
      <c r="G55" s="6">
        <f t="shared" si="0"/>
        <v>3491.2333333333336</v>
      </c>
    </row>
    <row r="56" spans="1:7" x14ac:dyDescent="0.25">
      <c r="A56">
        <f t="shared" si="1"/>
        <v>17</v>
      </c>
      <c r="B56" s="1"/>
      <c r="C56" s="4">
        <f t="shared" si="2"/>
        <v>2199.8000000000006</v>
      </c>
      <c r="D56" s="6">
        <f>D52</f>
        <v>3387.5</v>
      </c>
      <c r="E56" s="4">
        <f>E52</f>
        <v>300</v>
      </c>
      <c r="F56" s="4">
        <f t="shared" si="4"/>
        <v>141.66666666666666</v>
      </c>
      <c r="G56" s="6">
        <f t="shared" si="0"/>
        <v>3478.9666666666662</v>
      </c>
    </row>
    <row r="57" spans="1:7" x14ac:dyDescent="0.25">
      <c r="A57">
        <f t="shared" si="1"/>
        <v>18</v>
      </c>
      <c r="B57" s="1"/>
      <c r="C57" s="4">
        <f t="shared" si="2"/>
        <v>2329.2000000000007</v>
      </c>
      <c r="D57" s="6">
        <f>D52</f>
        <v>3387.5</v>
      </c>
      <c r="E57" s="4">
        <f>E52</f>
        <v>300</v>
      </c>
      <c r="F57" s="4">
        <f t="shared" si="4"/>
        <v>150</v>
      </c>
      <c r="G57" s="6">
        <f t="shared" si="0"/>
        <v>3466.7</v>
      </c>
    </row>
    <row r="58" spans="1:7" x14ac:dyDescent="0.25">
      <c r="A58">
        <f t="shared" si="1"/>
        <v>19</v>
      </c>
      <c r="B58" s="1"/>
      <c r="C58" s="4">
        <f t="shared" si="2"/>
        <v>2458.6000000000008</v>
      </c>
      <c r="D58" s="6">
        <f>D52</f>
        <v>3387.5</v>
      </c>
      <c r="E58" s="4">
        <f>E52</f>
        <v>300</v>
      </c>
      <c r="F58" s="4">
        <f t="shared" si="4"/>
        <v>158.33333333333334</v>
      </c>
      <c r="G58" s="6">
        <f t="shared" si="0"/>
        <v>3454.4333333333334</v>
      </c>
    </row>
    <row r="59" spans="1:7" x14ac:dyDescent="0.25">
      <c r="A59">
        <f t="shared" si="1"/>
        <v>20</v>
      </c>
      <c r="B59" s="1"/>
      <c r="C59" s="4">
        <f t="shared" si="2"/>
        <v>2588.0000000000009</v>
      </c>
      <c r="D59" s="6">
        <f>D52</f>
        <v>3387.5</v>
      </c>
      <c r="E59" s="4">
        <f>E52</f>
        <v>300</v>
      </c>
      <c r="F59" s="4">
        <f t="shared" si="4"/>
        <v>166.66666666666669</v>
      </c>
      <c r="G59" s="6">
        <f t="shared" si="0"/>
        <v>3442.1666666666665</v>
      </c>
    </row>
    <row r="60" spans="1:7" x14ac:dyDescent="0.25">
      <c r="A60">
        <f t="shared" si="1"/>
        <v>21</v>
      </c>
      <c r="B60" s="1"/>
      <c r="C60" s="4">
        <f t="shared" si="2"/>
        <v>2717.400000000001</v>
      </c>
      <c r="D60" s="6">
        <f>D52</f>
        <v>3387.5</v>
      </c>
      <c r="E60" s="4">
        <f>E52</f>
        <v>300</v>
      </c>
      <c r="F60" s="4">
        <f t="shared" si="4"/>
        <v>175.00000000000003</v>
      </c>
      <c r="G60" s="6">
        <f t="shared" si="0"/>
        <v>3429.9</v>
      </c>
    </row>
    <row r="61" spans="1:7" x14ac:dyDescent="0.25">
      <c r="A61">
        <f t="shared" si="1"/>
        <v>22</v>
      </c>
      <c r="B61" s="1"/>
      <c r="C61" s="4">
        <f t="shared" si="2"/>
        <v>2846.8000000000011</v>
      </c>
      <c r="D61" s="6">
        <f>D52</f>
        <v>3387.5</v>
      </c>
      <c r="E61" s="4">
        <f>E52</f>
        <v>300</v>
      </c>
      <c r="F61" s="4">
        <f t="shared" si="4"/>
        <v>183.33333333333337</v>
      </c>
      <c r="G61" s="6">
        <f t="shared" si="0"/>
        <v>3417.6333333333332</v>
      </c>
    </row>
    <row r="62" spans="1:7" x14ac:dyDescent="0.25">
      <c r="A62">
        <f t="shared" si="1"/>
        <v>23</v>
      </c>
      <c r="B62" s="1"/>
      <c r="C62" s="4">
        <f t="shared" si="2"/>
        <v>2976.2000000000012</v>
      </c>
      <c r="D62" s="6">
        <f>D52</f>
        <v>3387.5</v>
      </c>
      <c r="E62" s="4">
        <f>E52</f>
        <v>300</v>
      </c>
      <c r="F62" s="4">
        <f t="shared" si="4"/>
        <v>191.66666666666671</v>
      </c>
      <c r="G62" s="6">
        <f t="shared" si="0"/>
        <v>3405.3666666666663</v>
      </c>
    </row>
    <row r="63" spans="1:7" x14ac:dyDescent="0.25">
      <c r="A63">
        <f t="shared" si="1"/>
        <v>24</v>
      </c>
      <c r="B63" s="1">
        <v>2</v>
      </c>
      <c r="C63" s="4">
        <f t="shared" si="2"/>
        <v>3105.6000000000013</v>
      </c>
      <c r="D63" s="6">
        <f>D52</f>
        <v>3387.5</v>
      </c>
      <c r="E63" s="4">
        <f>E52</f>
        <v>300</v>
      </c>
      <c r="F63" s="4">
        <f t="shared" si="4"/>
        <v>200.00000000000006</v>
      </c>
      <c r="G63" s="6">
        <f t="shared" si="0"/>
        <v>3393.1</v>
      </c>
    </row>
    <row r="64" spans="1:7" x14ac:dyDescent="0.25">
      <c r="A64">
        <f t="shared" si="1"/>
        <v>25</v>
      </c>
      <c r="B64" s="1"/>
      <c r="C64" s="4">
        <f t="shared" si="2"/>
        <v>3235.0000000000014</v>
      </c>
      <c r="D64" s="6">
        <f>D$5-(LOOKUP(B75,C$7:D$13)*D$5/100)</f>
        <v>4065</v>
      </c>
      <c r="E64" s="4">
        <f>E63+(LOOKUP(B75,$B$18:$C$24))</f>
        <v>600</v>
      </c>
      <c r="F64" s="4">
        <f>F63+LOOKUP(B$75,$B$18:$D$24)/12</f>
        <v>208.3333333333334</v>
      </c>
      <c r="G64" s="6">
        <f t="shared" si="0"/>
        <v>4358.333333333333</v>
      </c>
    </row>
    <row r="65" spans="1:7" x14ac:dyDescent="0.25">
      <c r="A65">
        <f t="shared" si="1"/>
        <v>26</v>
      </c>
      <c r="B65" s="1"/>
      <c r="C65" s="4">
        <f t="shared" si="2"/>
        <v>3364.4000000000015</v>
      </c>
      <c r="D65" s="6">
        <f>D64</f>
        <v>4065</v>
      </c>
      <c r="E65" s="4">
        <f>E64</f>
        <v>600</v>
      </c>
      <c r="F65" s="4">
        <f t="shared" ref="F65:F75" si="5">F64+LOOKUP(B$75,$B$18:$D$24)/12</f>
        <v>216.66666666666674</v>
      </c>
      <c r="G65" s="6">
        <f t="shared" si="0"/>
        <v>4346.0666666666666</v>
      </c>
    </row>
    <row r="66" spans="1:7" x14ac:dyDescent="0.25">
      <c r="A66">
        <f t="shared" si="1"/>
        <v>27</v>
      </c>
      <c r="B66" s="1"/>
      <c r="C66" s="4">
        <f t="shared" si="2"/>
        <v>3493.8000000000015</v>
      </c>
      <c r="D66" s="6">
        <f>D64</f>
        <v>4065</v>
      </c>
      <c r="E66" s="4">
        <f>E64</f>
        <v>600</v>
      </c>
      <c r="F66" s="4">
        <f t="shared" si="5"/>
        <v>225.00000000000009</v>
      </c>
      <c r="G66" s="6">
        <f t="shared" si="0"/>
        <v>4333.8</v>
      </c>
    </row>
    <row r="67" spans="1:7" x14ac:dyDescent="0.25">
      <c r="A67">
        <f t="shared" si="1"/>
        <v>28</v>
      </c>
      <c r="B67" s="1"/>
      <c r="C67" s="4">
        <f t="shared" si="2"/>
        <v>3623.2000000000016</v>
      </c>
      <c r="D67" s="6">
        <f>D64</f>
        <v>4065</v>
      </c>
      <c r="E67" s="4">
        <f>E64</f>
        <v>600</v>
      </c>
      <c r="F67" s="4">
        <f t="shared" si="5"/>
        <v>233.33333333333343</v>
      </c>
      <c r="G67" s="6">
        <f t="shared" si="0"/>
        <v>4321.5333333333328</v>
      </c>
    </row>
    <row r="68" spans="1:7" x14ac:dyDescent="0.25">
      <c r="A68">
        <f t="shared" si="1"/>
        <v>29</v>
      </c>
      <c r="B68" s="1"/>
      <c r="C68" s="4">
        <f t="shared" si="2"/>
        <v>3752.6000000000017</v>
      </c>
      <c r="D68" s="6">
        <f>D64</f>
        <v>4065</v>
      </c>
      <c r="E68" s="4">
        <f>E64</f>
        <v>600</v>
      </c>
      <c r="F68" s="4">
        <f t="shared" si="5"/>
        <v>241.66666666666677</v>
      </c>
      <c r="G68" s="6">
        <f t="shared" si="0"/>
        <v>4309.2666666666664</v>
      </c>
    </row>
    <row r="69" spans="1:7" x14ac:dyDescent="0.25">
      <c r="A69">
        <f t="shared" si="1"/>
        <v>30</v>
      </c>
      <c r="B69" s="1"/>
      <c r="C69" s="4">
        <f t="shared" si="2"/>
        <v>3882.0000000000018</v>
      </c>
      <c r="D69" s="6">
        <f>D64</f>
        <v>4065</v>
      </c>
      <c r="E69" s="4">
        <f>E64</f>
        <v>600</v>
      </c>
      <c r="F69" s="4">
        <f t="shared" si="5"/>
        <v>250.00000000000011</v>
      </c>
      <c r="G69" s="6">
        <f t="shared" si="0"/>
        <v>4297</v>
      </c>
    </row>
    <row r="70" spans="1:7" x14ac:dyDescent="0.25">
      <c r="A70">
        <f t="shared" si="1"/>
        <v>31</v>
      </c>
      <c r="B70" s="1"/>
      <c r="C70" s="4">
        <f t="shared" si="2"/>
        <v>4011.4000000000019</v>
      </c>
      <c r="D70" s="6">
        <f>D64</f>
        <v>4065</v>
      </c>
      <c r="E70" s="4">
        <f>E64</f>
        <v>600</v>
      </c>
      <c r="F70" s="4">
        <f t="shared" si="5"/>
        <v>258.33333333333343</v>
      </c>
      <c r="G70" s="6">
        <f t="shared" si="0"/>
        <v>4284.7333333333327</v>
      </c>
    </row>
    <row r="71" spans="1:7" x14ac:dyDescent="0.25">
      <c r="A71">
        <f t="shared" si="1"/>
        <v>32</v>
      </c>
      <c r="B71" s="1"/>
      <c r="C71" s="4">
        <f t="shared" si="2"/>
        <v>4140.8000000000011</v>
      </c>
      <c r="D71" s="6">
        <f>D64</f>
        <v>4065</v>
      </c>
      <c r="E71" s="4">
        <f>E64</f>
        <v>600</v>
      </c>
      <c r="F71" s="4">
        <f t="shared" si="5"/>
        <v>266.66666666666674</v>
      </c>
      <c r="G71" s="6">
        <f t="shared" si="0"/>
        <v>4272.4666666666672</v>
      </c>
    </row>
    <row r="72" spans="1:7" x14ac:dyDescent="0.25">
      <c r="A72">
        <f t="shared" si="1"/>
        <v>33</v>
      </c>
      <c r="B72" s="1"/>
      <c r="C72" s="4">
        <f t="shared" si="2"/>
        <v>4270.2000000000007</v>
      </c>
      <c r="D72" s="6">
        <f>D64</f>
        <v>4065</v>
      </c>
      <c r="E72" s="4">
        <f>E64</f>
        <v>600</v>
      </c>
      <c r="F72" s="4">
        <f t="shared" si="5"/>
        <v>275.00000000000006</v>
      </c>
      <c r="G72" s="6">
        <f t="shared" si="0"/>
        <v>4260.2</v>
      </c>
    </row>
    <row r="73" spans="1:7" x14ac:dyDescent="0.25">
      <c r="A73">
        <f t="shared" si="1"/>
        <v>34</v>
      </c>
      <c r="B73" s="1"/>
      <c r="C73" s="4">
        <f t="shared" si="2"/>
        <v>4399.6000000000004</v>
      </c>
      <c r="D73" s="6">
        <f>D64</f>
        <v>4065</v>
      </c>
      <c r="E73" s="4">
        <f>E64</f>
        <v>600</v>
      </c>
      <c r="F73" s="4">
        <f t="shared" si="5"/>
        <v>283.33333333333337</v>
      </c>
      <c r="G73" s="6">
        <f t="shared" si="0"/>
        <v>4247.9333333333325</v>
      </c>
    </row>
    <row r="74" spans="1:7" x14ac:dyDescent="0.25">
      <c r="A74">
        <f t="shared" si="1"/>
        <v>35</v>
      </c>
      <c r="B74" s="1"/>
      <c r="C74" s="4">
        <f t="shared" si="2"/>
        <v>4529</v>
      </c>
      <c r="D74" s="6">
        <f>D64</f>
        <v>4065</v>
      </c>
      <c r="E74" s="4">
        <f>E64</f>
        <v>600</v>
      </c>
      <c r="F74" s="4">
        <f t="shared" si="5"/>
        <v>291.66666666666669</v>
      </c>
      <c r="G74" s="6">
        <f t="shared" si="0"/>
        <v>4235.666666666667</v>
      </c>
    </row>
    <row r="75" spans="1:7" x14ac:dyDescent="0.25">
      <c r="A75">
        <f t="shared" si="1"/>
        <v>36</v>
      </c>
      <c r="B75" s="1">
        <v>3</v>
      </c>
      <c r="C75" s="4">
        <f t="shared" si="2"/>
        <v>4658.3999999999996</v>
      </c>
      <c r="D75" s="6">
        <f>D64</f>
        <v>4065</v>
      </c>
      <c r="E75" s="4">
        <f>E64</f>
        <v>600</v>
      </c>
      <c r="F75" s="4">
        <f t="shared" si="5"/>
        <v>300</v>
      </c>
      <c r="G75" s="6">
        <f t="shared" si="0"/>
        <v>4223.3999999999996</v>
      </c>
    </row>
    <row r="76" spans="1:7" x14ac:dyDescent="0.25">
      <c r="A76">
        <f t="shared" si="1"/>
        <v>37</v>
      </c>
      <c r="B76" s="1"/>
      <c r="C76" s="4">
        <f t="shared" si="2"/>
        <v>4787.7999999999993</v>
      </c>
      <c r="D76" s="6">
        <f>D$5-(LOOKUP(B87,C$7:D$13)*D$5/100)</f>
        <v>4742.5</v>
      </c>
      <c r="E76" s="4">
        <f>E75+(LOOKUP(B87,$B$18:$C$24))</f>
        <v>900</v>
      </c>
      <c r="F76" s="4">
        <f>F75+LOOKUP(B$87,$B$18:$D$24)/12</f>
        <v>308.33333333333331</v>
      </c>
      <c r="G76" s="6">
        <f t="shared" si="0"/>
        <v>5188.6333333333332</v>
      </c>
    </row>
    <row r="77" spans="1:7" x14ac:dyDescent="0.25">
      <c r="A77">
        <f t="shared" si="1"/>
        <v>38</v>
      </c>
      <c r="B77" s="1"/>
      <c r="C77" s="4">
        <f t="shared" si="2"/>
        <v>4917.1999999999989</v>
      </c>
      <c r="D77" s="6">
        <f>D76</f>
        <v>4742.5</v>
      </c>
      <c r="E77" s="4">
        <f>E76</f>
        <v>900</v>
      </c>
      <c r="F77" s="4">
        <f t="shared" ref="F77:F87" si="6">F76+LOOKUP(B$87,$B$18:$D$24)/12</f>
        <v>316.66666666666663</v>
      </c>
      <c r="G77" s="6">
        <f t="shared" si="0"/>
        <v>5176.3666666666668</v>
      </c>
    </row>
    <row r="78" spans="1:7" x14ac:dyDescent="0.25">
      <c r="A78">
        <f t="shared" si="1"/>
        <v>39</v>
      </c>
      <c r="B78" s="1"/>
      <c r="C78" s="4">
        <f t="shared" si="2"/>
        <v>5046.5999999999985</v>
      </c>
      <c r="D78" s="6">
        <f>D76</f>
        <v>4742.5</v>
      </c>
      <c r="E78" s="4">
        <f>E76</f>
        <v>900</v>
      </c>
      <c r="F78" s="4">
        <f t="shared" si="6"/>
        <v>324.99999999999994</v>
      </c>
      <c r="G78" s="6">
        <f t="shared" si="0"/>
        <v>5164.1000000000004</v>
      </c>
    </row>
    <row r="79" spans="1:7" x14ac:dyDescent="0.25">
      <c r="A79">
        <f t="shared" si="1"/>
        <v>40</v>
      </c>
      <c r="B79" s="1"/>
      <c r="C79" s="4">
        <f t="shared" si="2"/>
        <v>5175.9999999999982</v>
      </c>
      <c r="D79" s="6">
        <f>D76</f>
        <v>4742.5</v>
      </c>
      <c r="E79" s="4">
        <f>E76</f>
        <v>900</v>
      </c>
      <c r="F79" s="4">
        <f t="shared" si="6"/>
        <v>333.33333333333326</v>
      </c>
      <c r="G79" s="6">
        <f t="shared" si="0"/>
        <v>5151.833333333333</v>
      </c>
    </row>
    <row r="80" spans="1:7" x14ac:dyDescent="0.25">
      <c r="A80">
        <f t="shared" si="1"/>
        <v>41</v>
      </c>
      <c r="B80" s="1"/>
      <c r="C80" s="4">
        <f t="shared" si="2"/>
        <v>5305.3999999999978</v>
      </c>
      <c r="D80" s="6">
        <f>D76</f>
        <v>4742.5</v>
      </c>
      <c r="E80" s="4">
        <f>E76</f>
        <v>900</v>
      </c>
      <c r="F80" s="4">
        <f t="shared" si="6"/>
        <v>341.66666666666657</v>
      </c>
      <c r="G80" s="6">
        <f t="shared" si="0"/>
        <v>5139.5666666666666</v>
      </c>
    </row>
    <row r="81" spans="1:7" x14ac:dyDescent="0.25">
      <c r="A81">
        <f t="shared" si="1"/>
        <v>42</v>
      </c>
      <c r="B81" s="1"/>
      <c r="C81" s="4">
        <f t="shared" si="2"/>
        <v>5434.7999999999975</v>
      </c>
      <c r="D81" s="6">
        <f>D76</f>
        <v>4742.5</v>
      </c>
      <c r="E81" s="4">
        <f>E76</f>
        <v>900</v>
      </c>
      <c r="F81" s="4">
        <f t="shared" si="6"/>
        <v>349.99999999999989</v>
      </c>
      <c r="G81" s="6">
        <f t="shared" si="0"/>
        <v>5127.3</v>
      </c>
    </row>
    <row r="82" spans="1:7" x14ac:dyDescent="0.25">
      <c r="A82">
        <f t="shared" si="1"/>
        <v>43</v>
      </c>
      <c r="B82" s="1"/>
      <c r="C82" s="4">
        <f t="shared" si="2"/>
        <v>5564.1999999999971</v>
      </c>
      <c r="D82" s="6">
        <f>D76</f>
        <v>4742.5</v>
      </c>
      <c r="E82" s="4">
        <f>E76</f>
        <v>900</v>
      </c>
      <c r="F82" s="4">
        <f t="shared" si="6"/>
        <v>358.3333333333332</v>
      </c>
      <c r="G82" s="6">
        <f t="shared" si="0"/>
        <v>5115.0333333333328</v>
      </c>
    </row>
    <row r="83" spans="1:7" x14ac:dyDescent="0.25">
      <c r="A83">
        <f t="shared" si="1"/>
        <v>44</v>
      </c>
      <c r="B83" s="1"/>
      <c r="C83" s="4">
        <f t="shared" si="2"/>
        <v>5693.5999999999967</v>
      </c>
      <c r="D83" s="6">
        <f>D76</f>
        <v>4742.5</v>
      </c>
      <c r="E83" s="4">
        <f>E76</f>
        <v>900</v>
      </c>
      <c r="F83" s="4">
        <f t="shared" si="6"/>
        <v>366.66666666666652</v>
      </c>
      <c r="G83" s="6">
        <f t="shared" si="0"/>
        <v>5102.7666666666664</v>
      </c>
    </row>
    <row r="84" spans="1:7" x14ac:dyDescent="0.25">
      <c r="A84">
        <f t="shared" si="1"/>
        <v>45</v>
      </c>
      <c r="B84" s="1"/>
      <c r="C84" s="4">
        <f t="shared" si="2"/>
        <v>5822.9999999999964</v>
      </c>
      <c r="D84" s="6">
        <f>D76</f>
        <v>4742.5</v>
      </c>
      <c r="E84" s="4">
        <f>E76</f>
        <v>900</v>
      </c>
      <c r="F84" s="4">
        <f t="shared" si="6"/>
        <v>374.99999999999983</v>
      </c>
      <c r="G84" s="6">
        <f t="shared" si="0"/>
        <v>5090.5</v>
      </c>
    </row>
    <row r="85" spans="1:7" x14ac:dyDescent="0.25">
      <c r="A85">
        <f t="shared" si="1"/>
        <v>46</v>
      </c>
      <c r="B85" s="1"/>
      <c r="C85" s="4">
        <f t="shared" si="2"/>
        <v>5952.399999999996</v>
      </c>
      <c r="D85" s="6">
        <f>D76</f>
        <v>4742.5</v>
      </c>
      <c r="E85" s="4">
        <f>E76</f>
        <v>900</v>
      </c>
      <c r="F85" s="4">
        <f t="shared" si="6"/>
        <v>383.33333333333314</v>
      </c>
      <c r="G85" s="6">
        <f t="shared" si="0"/>
        <v>5078.2333333333327</v>
      </c>
    </row>
    <row r="86" spans="1:7" x14ac:dyDescent="0.25">
      <c r="A86">
        <f t="shared" si="1"/>
        <v>47</v>
      </c>
      <c r="B86" s="1"/>
      <c r="C86" s="4">
        <f t="shared" si="2"/>
        <v>6081.7999999999956</v>
      </c>
      <c r="D86" s="6">
        <f>D76</f>
        <v>4742.5</v>
      </c>
      <c r="E86" s="4">
        <f>E76</f>
        <v>900</v>
      </c>
      <c r="F86" s="4">
        <f t="shared" si="6"/>
        <v>391.66666666666646</v>
      </c>
      <c r="G86" s="6">
        <f t="shared" si="0"/>
        <v>5065.9666666666662</v>
      </c>
    </row>
    <row r="87" spans="1:7" x14ac:dyDescent="0.25">
      <c r="A87">
        <f t="shared" si="1"/>
        <v>48</v>
      </c>
      <c r="B87" s="1">
        <v>4</v>
      </c>
      <c r="C87" s="4">
        <f t="shared" si="2"/>
        <v>6211.1999999999953</v>
      </c>
      <c r="D87" s="6">
        <f>D76</f>
        <v>4742.5</v>
      </c>
      <c r="E87" s="4">
        <f>E76</f>
        <v>900</v>
      </c>
      <c r="F87" s="4">
        <f t="shared" si="6"/>
        <v>399.99999999999977</v>
      </c>
      <c r="G87" s="6">
        <f t="shared" si="0"/>
        <v>5053.7</v>
      </c>
    </row>
    <row r="88" spans="1:7" x14ac:dyDescent="0.25">
      <c r="A88">
        <f t="shared" si="1"/>
        <v>49</v>
      </c>
      <c r="B88" s="1"/>
      <c r="C88" s="4">
        <f t="shared" si="2"/>
        <v>6340.5999999999949</v>
      </c>
      <c r="D88" s="6">
        <f>D$5-(LOOKUP(B99,C$7:D$13)*D$5/100)</f>
        <v>5420</v>
      </c>
      <c r="E88" s="4">
        <f>E87+(LOOKUP(B99,$B$18:$C$24))</f>
        <v>1200</v>
      </c>
      <c r="F88" s="4">
        <f>F87+LOOKUP(B$99,$B$18:$D$24)/12</f>
        <v>408.33333333333309</v>
      </c>
      <c r="G88" s="6">
        <f t="shared" si="0"/>
        <v>6018.9333333333325</v>
      </c>
    </row>
    <row r="89" spans="1:7" x14ac:dyDescent="0.25">
      <c r="A89">
        <f t="shared" si="1"/>
        <v>50</v>
      </c>
      <c r="B89" s="1"/>
      <c r="C89" s="4">
        <f t="shared" si="2"/>
        <v>6469.9999999999945</v>
      </c>
      <c r="D89" s="6">
        <f>D88</f>
        <v>5420</v>
      </c>
      <c r="E89" s="4">
        <f>E88</f>
        <v>1200</v>
      </c>
      <c r="F89" s="4">
        <f t="shared" ref="F89:F99" si="7">F88+LOOKUP(B$99,$B$18:$D$24)/12</f>
        <v>416.6666666666664</v>
      </c>
      <c r="G89" s="6">
        <f t="shared" si="0"/>
        <v>6006.6666666666661</v>
      </c>
    </row>
    <row r="90" spans="1:7" x14ac:dyDescent="0.25">
      <c r="A90">
        <f t="shared" si="1"/>
        <v>51</v>
      </c>
      <c r="B90" s="1"/>
      <c r="C90" s="4">
        <f t="shared" si="2"/>
        <v>6599.3999999999942</v>
      </c>
      <c r="D90" s="6">
        <f>D88</f>
        <v>5420</v>
      </c>
      <c r="E90" s="4">
        <f>E88</f>
        <v>1200</v>
      </c>
      <c r="F90" s="4">
        <f t="shared" si="7"/>
        <v>424.99999999999972</v>
      </c>
      <c r="G90" s="6">
        <f t="shared" si="0"/>
        <v>5994.4</v>
      </c>
    </row>
    <row r="91" spans="1:7" x14ac:dyDescent="0.25">
      <c r="A91">
        <f t="shared" si="1"/>
        <v>52</v>
      </c>
      <c r="B91" s="1"/>
      <c r="C91" s="4">
        <f t="shared" si="2"/>
        <v>6728.7999999999938</v>
      </c>
      <c r="D91" s="6">
        <f>D88</f>
        <v>5420</v>
      </c>
      <c r="E91" s="4">
        <f>E88</f>
        <v>1200</v>
      </c>
      <c r="F91" s="4">
        <f t="shared" si="7"/>
        <v>433.33333333333303</v>
      </c>
      <c r="G91" s="6">
        <f t="shared" si="0"/>
        <v>5982.1333333333332</v>
      </c>
    </row>
    <row r="92" spans="1:7" x14ac:dyDescent="0.25">
      <c r="A92">
        <f t="shared" si="1"/>
        <v>53</v>
      </c>
      <c r="B92" s="1"/>
      <c r="C92" s="4">
        <f t="shared" si="2"/>
        <v>6858.1999999999935</v>
      </c>
      <c r="D92" s="6">
        <f>D88</f>
        <v>5420</v>
      </c>
      <c r="E92" s="4">
        <f>E88</f>
        <v>1200</v>
      </c>
      <c r="F92" s="4">
        <f t="shared" si="7"/>
        <v>441.66666666666634</v>
      </c>
      <c r="G92" s="6">
        <f t="shared" si="0"/>
        <v>5969.8666666666659</v>
      </c>
    </row>
    <row r="93" spans="1:7" x14ac:dyDescent="0.25">
      <c r="A93">
        <f t="shared" si="1"/>
        <v>54</v>
      </c>
      <c r="B93" s="1"/>
      <c r="C93" s="4">
        <f t="shared" si="2"/>
        <v>6987.5999999999931</v>
      </c>
      <c r="D93" s="6">
        <f>D88</f>
        <v>5420</v>
      </c>
      <c r="E93" s="4">
        <f>E88</f>
        <v>1200</v>
      </c>
      <c r="F93" s="4">
        <f t="shared" si="7"/>
        <v>449.99999999999966</v>
      </c>
      <c r="G93" s="6">
        <f t="shared" si="0"/>
        <v>5957.6</v>
      </c>
    </row>
    <row r="94" spans="1:7" x14ac:dyDescent="0.25">
      <c r="A94">
        <f t="shared" si="1"/>
        <v>55</v>
      </c>
      <c r="B94" s="1"/>
      <c r="C94" s="4">
        <f t="shared" si="2"/>
        <v>7116.9999999999927</v>
      </c>
      <c r="D94" s="6">
        <f>D88</f>
        <v>5420</v>
      </c>
      <c r="E94" s="4">
        <f>E88</f>
        <v>1200</v>
      </c>
      <c r="F94" s="4">
        <f t="shared" si="7"/>
        <v>458.33333333333297</v>
      </c>
      <c r="G94" s="6">
        <f t="shared" si="0"/>
        <v>5945.333333333333</v>
      </c>
    </row>
    <row r="95" spans="1:7" x14ac:dyDescent="0.25">
      <c r="A95">
        <f t="shared" si="1"/>
        <v>56</v>
      </c>
      <c r="B95" s="1"/>
      <c r="C95" s="4">
        <f t="shared" si="2"/>
        <v>7246.3999999999924</v>
      </c>
      <c r="D95" s="6">
        <f>D88</f>
        <v>5420</v>
      </c>
      <c r="E95" s="4">
        <f>E88</f>
        <v>1200</v>
      </c>
      <c r="F95" s="4">
        <f t="shared" si="7"/>
        <v>466.66666666666629</v>
      </c>
      <c r="G95" s="6">
        <f t="shared" si="0"/>
        <v>5933.0666666666657</v>
      </c>
    </row>
    <row r="96" spans="1:7" x14ac:dyDescent="0.25">
      <c r="A96">
        <f t="shared" si="1"/>
        <v>57</v>
      </c>
      <c r="B96" s="1"/>
      <c r="C96" s="4">
        <f t="shared" si="2"/>
        <v>7375.799999999992</v>
      </c>
      <c r="D96" s="6">
        <f>D88</f>
        <v>5420</v>
      </c>
      <c r="E96" s="4">
        <f>E88</f>
        <v>1200</v>
      </c>
      <c r="F96" s="4">
        <f t="shared" si="7"/>
        <v>474.9999999999996</v>
      </c>
      <c r="G96" s="6">
        <f t="shared" si="0"/>
        <v>5920.8</v>
      </c>
    </row>
    <row r="97" spans="1:7" x14ac:dyDescent="0.25">
      <c r="A97">
        <f t="shared" si="1"/>
        <v>58</v>
      </c>
      <c r="B97" s="1"/>
      <c r="C97" s="4">
        <f t="shared" si="2"/>
        <v>7505.1999999999916</v>
      </c>
      <c r="D97" s="6">
        <f>D88</f>
        <v>5420</v>
      </c>
      <c r="E97" s="4">
        <f>E88</f>
        <v>1200</v>
      </c>
      <c r="F97" s="4">
        <f t="shared" si="7"/>
        <v>483.33333333333292</v>
      </c>
      <c r="G97" s="6">
        <f t="shared" si="0"/>
        <v>5908.5333333333328</v>
      </c>
    </row>
    <row r="98" spans="1:7" x14ac:dyDescent="0.25">
      <c r="A98">
        <f t="shared" si="1"/>
        <v>59</v>
      </c>
      <c r="B98" s="1"/>
      <c r="C98" s="4">
        <f t="shared" si="2"/>
        <v>7634.5999999999913</v>
      </c>
      <c r="D98" s="6">
        <f>D88</f>
        <v>5420</v>
      </c>
      <c r="E98" s="4">
        <f>E88</f>
        <v>1200</v>
      </c>
      <c r="F98" s="4">
        <f t="shared" si="7"/>
        <v>491.66666666666623</v>
      </c>
      <c r="G98" s="6">
        <f t="shared" si="0"/>
        <v>5896.2666666666664</v>
      </c>
    </row>
    <row r="99" spans="1:7" x14ac:dyDescent="0.25">
      <c r="A99">
        <f t="shared" si="1"/>
        <v>60</v>
      </c>
      <c r="B99" s="1">
        <v>5</v>
      </c>
      <c r="C99" s="4">
        <f t="shared" si="2"/>
        <v>7763.9999999999909</v>
      </c>
      <c r="D99" s="6">
        <f>D88</f>
        <v>5420</v>
      </c>
      <c r="E99" s="4">
        <f>E88</f>
        <v>1200</v>
      </c>
      <c r="F99" s="4">
        <f t="shared" si="7"/>
        <v>499.99999999999955</v>
      </c>
      <c r="G99" s="6">
        <f t="shared" si="0"/>
        <v>5884</v>
      </c>
    </row>
    <row r="100" spans="1:7" x14ac:dyDescent="0.25">
      <c r="A100">
        <f t="shared" si="1"/>
        <v>61</v>
      </c>
      <c r="B100" s="1"/>
      <c r="C100" s="4">
        <f t="shared" si="2"/>
        <v>7893.3999999999905</v>
      </c>
      <c r="D100" s="6">
        <f>D$5-(LOOKUP(B111,C$7:D$13)*D$5/100)</f>
        <v>6097.5</v>
      </c>
      <c r="E100" s="4">
        <f>E99+(LOOKUP(B111,$B$18:$C$24))</f>
        <v>1500</v>
      </c>
      <c r="F100" s="4">
        <f>F99+LOOKUP(B$111,$B$18:$D$24)/12</f>
        <v>508.33333333333286</v>
      </c>
      <c r="G100" s="6">
        <f t="shared" si="0"/>
        <v>6849.2333333333327</v>
      </c>
    </row>
    <row r="101" spans="1:7" x14ac:dyDescent="0.25">
      <c r="A101">
        <f t="shared" si="1"/>
        <v>62</v>
      </c>
      <c r="B101" s="1"/>
      <c r="C101" s="4">
        <f t="shared" si="2"/>
        <v>8022.7999999999902</v>
      </c>
      <c r="D101" s="6">
        <f>D100</f>
        <v>6097.5</v>
      </c>
      <c r="E101" s="4">
        <f>E100</f>
        <v>1500</v>
      </c>
      <c r="F101" s="4">
        <f t="shared" ref="F101:F111" si="8">F100+LOOKUP(B$111,$B$18:$D$24)/12</f>
        <v>516.66666666666617</v>
      </c>
      <c r="G101" s="6">
        <f t="shared" si="0"/>
        <v>6836.9666666666662</v>
      </c>
    </row>
    <row r="102" spans="1:7" x14ac:dyDescent="0.25">
      <c r="A102">
        <f t="shared" si="1"/>
        <v>63</v>
      </c>
      <c r="B102" s="1"/>
      <c r="C102" s="4">
        <f t="shared" si="2"/>
        <v>8152.1999999999898</v>
      </c>
      <c r="D102" s="6">
        <f>D100</f>
        <v>6097.5</v>
      </c>
      <c r="E102" s="4">
        <f>E100</f>
        <v>1500</v>
      </c>
      <c r="F102" s="4">
        <f t="shared" si="8"/>
        <v>524.99999999999955</v>
      </c>
      <c r="G102" s="6">
        <f t="shared" si="0"/>
        <v>6824.7</v>
      </c>
    </row>
    <row r="103" spans="1:7" x14ac:dyDescent="0.25">
      <c r="A103">
        <f t="shared" si="1"/>
        <v>64</v>
      </c>
      <c r="B103" s="1"/>
      <c r="C103" s="4">
        <f t="shared" si="2"/>
        <v>8281.5999999999894</v>
      </c>
      <c r="D103" s="6">
        <f>D100</f>
        <v>6097.5</v>
      </c>
      <c r="E103" s="4">
        <f>E100</f>
        <v>1500</v>
      </c>
      <c r="F103" s="4">
        <f t="shared" si="8"/>
        <v>533.33333333333292</v>
      </c>
      <c r="G103" s="6">
        <f t="shared" si="0"/>
        <v>6812.4333333333325</v>
      </c>
    </row>
    <row r="104" spans="1:7" x14ac:dyDescent="0.25">
      <c r="A104">
        <f t="shared" si="1"/>
        <v>65</v>
      </c>
      <c r="B104" s="1"/>
      <c r="C104" s="4">
        <f t="shared" si="2"/>
        <v>8410.9999999999891</v>
      </c>
      <c r="D104" s="6">
        <f>D100</f>
        <v>6097.5</v>
      </c>
      <c r="E104" s="4">
        <f>E100</f>
        <v>1500</v>
      </c>
      <c r="F104" s="4">
        <f t="shared" si="8"/>
        <v>541.66666666666629</v>
      </c>
      <c r="G104" s="6">
        <f t="shared" si="0"/>
        <v>6800.1666666666661</v>
      </c>
    </row>
    <row r="105" spans="1:7" x14ac:dyDescent="0.25">
      <c r="A105">
        <f t="shared" si="1"/>
        <v>66</v>
      </c>
      <c r="B105" s="1"/>
      <c r="C105" s="4">
        <f t="shared" si="2"/>
        <v>8540.3999999999887</v>
      </c>
      <c r="D105" s="6">
        <f>D100</f>
        <v>6097.5</v>
      </c>
      <c r="E105" s="4">
        <f>E100</f>
        <v>1500</v>
      </c>
      <c r="F105" s="4">
        <f t="shared" si="8"/>
        <v>549.99999999999966</v>
      </c>
      <c r="G105" s="6">
        <f t="shared" ref="G105:G123" si="9">SUM(D105:F105)-$D$28*A105</f>
        <v>6787.9</v>
      </c>
    </row>
    <row r="106" spans="1:7" x14ac:dyDescent="0.25">
      <c r="A106">
        <f t="shared" ref="A106:A123" si="10">A105+1</f>
        <v>67</v>
      </c>
      <c r="B106" s="1"/>
      <c r="C106" s="4">
        <f t="shared" ref="C106:C123" si="11">C105+D$3-$D$28</f>
        <v>8669.7999999999884</v>
      </c>
      <c r="D106" s="6">
        <f>D100</f>
        <v>6097.5</v>
      </c>
      <c r="E106" s="4">
        <f>E100</f>
        <v>1500</v>
      </c>
      <c r="F106" s="4">
        <f t="shared" si="8"/>
        <v>558.33333333333303</v>
      </c>
      <c r="G106" s="6">
        <f t="shared" si="9"/>
        <v>6775.6333333333332</v>
      </c>
    </row>
    <row r="107" spans="1:7" x14ac:dyDescent="0.25">
      <c r="A107">
        <f t="shared" si="10"/>
        <v>68</v>
      </c>
      <c r="B107" s="1"/>
      <c r="C107" s="4">
        <f t="shared" si="11"/>
        <v>8799.199999999988</v>
      </c>
      <c r="D107" s="6">
        <f>D100</f>
        <v>6097.5</v>
      </c>
      <c r="E107" s="4">
        <f>E100</f>
        <v>1500</v>
      </c>
      <c r="F107" s="4">
        <f t="shared" si="8"/>
        <v>566.6666666666664</v>
      </c>
      <c r="G107" s="6">
        <f t="shared" si="9"/>
        <v>6763.3666666666659</v>
      </c>
    </row>
    <row r="108" spans="1:7" x14ac:dyDescent="0.25">
      <c r="A108">
        <f t="shared" si="10"/>
        <v>69</v>
      </c>
      <c r="B108" s="1"/>
      <c r="C108" s="4">
        <f t="shared" si="11"/>
        <v>8928.5999999999876</v>
      </c>
      <c r="D108" s="6">
        <f>D100</f>
        <v>6097.5</v>
      </c>
      <c r="E108" s="4">
        <f>E100</f>
        <v>1500</v>
      </c>
      <c r="F108" s="4">
        <f t="shared" si="8"/>
        <v>574.99999999999977</v>
      </c>
      <c r="G108" s="6">
        <f t="shared" si="9"/>
        <v>6751.1</v>
      </c>
    </row>
    <row r="109" spans="1:7" x14ac:dyDescent="0.25">
      <c r="A109">
        <f t="shared" si="10"/>
        <v>70</v>
      </c>
      <c r="B109" s="1"/>
      <c r="C109" s="4">
        <f t="shared" si="11"/>
        <v>9057.9999999999873</v>
      </c>
      <c r="D109" s="6">
        <f>D100</f>
        <v>6097.5</v>
      </c>
      <c r="E109" s="4">
        <f>E100</f>
        <v>1500</v>
      </c>
      <c r="F109" s="4">
        <f t="shared" si="8"/>
        <v>583.33333333333314</v>
      </c>
      <c r="G109" s="6">
        <f t="shared" si="9"/>
        <v>6738.833333333333</v>
      </c>
    </row>
    <row r="110" spans="1:7" x14ac:dyDescent="0.25">
      <c r="A110">
        <f t="shared" si="10"/>
        <v>71</v>
      </c>
      <c r="B110" s="1"/>
      <c r="C110" s="4">
        <f t="shared" si="11"/>
        <v>9187.3999999999869</v>
      </c>
      <c r="D110" s="6">
        <f>D100</f>
        <v>6097.5</v>
      </c>
      <c r="E110" s="4">
        <f>E100</f>
        <v>1500</v>
      </c>
      <c r="F110" s="4">
        <f t="shared" si="8"/>
        <v>591.66666666666652</v>
      </c>
      <c r="G110" s="6">
        <f t="shared" si="9"/>
        <v>6726.5666666666657</v>
      </c>
    </row>
    <row r="111" spans="1:7" x14ac:dyDescent="0.25">
      <c r="A111">
        <f t="shared" si="10"/>
        <v>72</v>
      </c>
      <c r="B111" s="1">
        <v>6</v>
      </c>
      <c r="C111" s="4">
        <f t="shared" si="11"/>
        <v>9316.7999999999865</v>
      </c>
      <c r="D111" s="6">
        <f>D100</f>
        <v>6097.5</v>
      </c>
      <c r="E111" s="4">
        <f>E100</f>
        <v>1500</v>
      </c>
      <c r="F111" s="4">
        <f t="shared" si="8"/>
        <v>599.99999999999989</v>
      </c>
      <c r="G111" s="6">
        <f t="shared" si="9"/>
        <v>6714.3</v>
      </c>
    </row>
    <row r="112" spans="1:7" x14ac:dyDescent="0.25">
      <c r="A112">
        <f t="shared" si="10"/>
        <v>73</v>
      </c>
      <c r="B112" s="1"/>
      <c r="C112" s="4">
        <f t="shared" si="11"/>
        <v>9446.1999999999862</v>
      </c>
      <c r="D112" s="6">
        <f>D$5-(LOOKUP(B123,C$7:D$13)*D$5/100)</f>
        <v>6775</v>
      </c>
      <c r="E112" s="4">
        <f>E111+(LOOKUP(B123,$B$18:$C$24))</f>
        <v>1800</v>
      </c>
      <c r="F112" s="4">
        <f>F111+LOOKUP(B$123,$B$18:$D$24)/12</f>
        <v>608.33333333333326</v>
      </c>
      <c r="G112" s="6">
        <f t="shared" si="9"/>
        <v>7679.5333333333338</v>
      </c>
    </row>
    <row r="113" spans="1:7" x14ac:dyDescent="0.25">
      <c r="A113">
        <f t="shared" si="10"/>
        <v>74</v>
      </c>
      <c r="B113" s="1"/>
      <c r="C113" s="4">
        <f t="shared" si="11"/>
        <v>9575.5999999999858</v>
      </c>
      <c r="D113" s="6">
        <f>D112</f>
        <v>6775</v>
      </c>
      <c r="E113" s="4">
        <f>E112</f>
        <v>1800</v>
      </c>
      <c r="F113" s="4">
        <f t="shared" ref="F113:F123" si="12">F112+LOOKUP(B$123,$B$18:$D$24)/12</f>
        <v>616.66666666666663</v>
      </c>
      <c r="G113" s="6">
        <f t="shared" si="9"/>
        <v>7667.2666666666664</v>
      </c>
    </row>
    <row r="114" spans="1:7" x14ac:dyDescent="0.25">
      <c r="A114">
        <f t="shared" si="10"/>
        <v>75</v>
      </c>
      <c r="B114" s="1"/>
      <c r="C114" s="4">
        <f t="shared" si="11"/>
        <v>9704.9999999999854</v>
      </c>
      <c r="D114" s="6">
        <f>D112</f>
        <v>6775</v>
      </c>
      <c r="E114" s="4">
        <f>E112</f>
        <v>1800</v>
      </c>
      <c r="F114" s="4">
        <f t="shared" si="12"/>
        <v>625</v>
      </c>
      <c r="G114" s="6">
        <f t="shared" si="9"/>
        <v>7655</v>
      </c>
    </row>
    <row r="115" spans="1:7" x14ac:dyDescent="0.25">
      <c r="A115">
        <f t="shared" si="10"/>
        <v>76</v>
      </c>
      <c r="B115" s="1"/>
      <c r="C115" s="4">
        <f t="shared" si="11"/>
        <v>9834.3999999999851</v>
      </c>
      <c r="D115" s="6">
        <f>D112</f>
        <v>6775</v>
      </c>
      <c r="E115" s="4">
        <f>E112</f>
        <v>1800</v>
      </c>
      <c r="F115" s="4">
        <f t="shared" si="12"/>
        <v>633.33333333333337</v>
      </c>
      <c r="G115" s="6">
        <f t="shared" si="9"/>
        <v>7642.7333333333336</v>
      </c>
    </row>
    <row r="116" spans="1:7" x14ac:dyDescent="0.25">
      <c r="A116">
        <f t="shared" si="10"/>
        <v>77</v>
      </c>
      <c r="B116" s="1"/>
      <c r="C116" s="4">
        <f t="shared" si="11"/>
        <v>9963.7999999999847</v>
      </c>
      <c r="D116" s="6">
        <f>D112</f>
        <v>6775</v>
      </c>
      <c r="E116" s="4">
        <f>E112</f>
        <v>1800</v>
      </c>
      <c r="F116" s="4">
        <f t="shared" si="12"/>
        <v>641.66666666666674</v>
      </c>
      <c r="G116" s="6">
        <f t="shared" si="9"/>
        <v>7630.4666666666662</v>
      </c>
    </row>
    <row r="117" spans="1:7" x14ac:dyDescent="0.25">
      <c r="A117">
        <f t="shared" si="10"/>
        <v>78</v>
      </c>
      <c r="B117" s="1"/>
      <c r="C117" s="4">
        <f t="shared" si="11"/>
        <v>10093.199999999984</v>
      </c>
      <c r="D117" s="6">
        <f>D112</f>
        <v>6775</v>
      </c>
      <c r="E117" s="4">
        <f>E112</f>
        <v>1800</v>
      </c>
      <c r="F117" s="4">
        <f t="shared" si="12"/>
        <v>650.00000000000011</v>
      </c>
      <c r="G117" s="6">
        <f t="shared" si="9"/>
        <v>7618.2</v>
      </c>
    </row>
    <row r="118" spans="1:7" x14ac:dyDescent="0.25">
      <c r="A118">
        <f t="shared" si="10"/>
        <v>79</v>
      </c>
      <c r="B118" s="1"/>
      <c r="C118" s="4">
        <f t="shared" si="11"/>
        <v>10222.599999999984</v>
      </c>
      <c r="D118" s="6">
        <f>D112</f>
        <v>6775</v>
      </c>
      <c r="E118" s="4">
        <f>E112</f>
        <v>1800</v>
      </c>
      <c r="F118" s="4">
        <f t="shared" si="12"/>
        <v>658.33333333333348</v>
      </c>
      <c r="G118" s="6">
        <f t="shared" si="9"/>
        <v>7605.9333333333343</v>
      </c>
    </row>
    <row r="119" spans="1:7" x14ac:dyDescent="0.25">
      <c r="A119">
        <f t="shared" si="10"/>
        <v>80</v>
      </c>
      <c r="B119" s="1"/>
      <c r="C119" s="4">
        <f t="shared" si="11"/>
        <v>10351.999999999984</v>
      </c>
      <c r="D119" s="6">
        <f>D112</f>
        <v>6775</v>
      </c>
      <c r="E119" s="4">
        <f>E112</f>
        <v>1800</v>
      </c>
      <c r="F119" s="4">
        <f t="shared" si="12"/>
        <v>666.66666666666686</v>
      </c>
      <c r="G119" s="6">
        <f t="shared" si="9"/>
        <v>7593.6666666666661</v>
      </c>
    </row>
    <row r="120" spans="1:7" x14ac:dyDescent="0.25">
      <c r="A120">
        <f t="shared" si="10"/>
        <v>81</v>
      </c>
      <c r="B120" s="1"/>
      <c r="C120" s="4">
        <f t="shared" si="11"/>
        <v>10481.399999999983</v>
      </c>
      <c r="D120" s="6">
        <f>D112</f>
        <v>6775</v>
      </c>
      <c r="E120" s="4">
        <f>E112</f>
        <v>1800</v>
      </c>
      <c r="F120" s="4">
        <f t="shared" si="12"/>
        <v>675.00000000000023</v>
      </c>
      <c r="G120" s="6">
        <f t="shared" si="9"/>
        <v>7581.4</v>
      </c>
    </row>
    <row r="121" spans="1:7" x14ac:dyDescent="0.25">
      <c r="A121">
        <f t="shared" si="10"/>
        <v>82</v>
      </c>
      <c r="B121" s="1"/>
      <c r="C121" s="4">
        <f t="shared" si="11"/>
        <v>10610.799999999983</v>
      </c>
      <c r="D121" s="6">
        <f>D112</f>
        <v>6775</v>
      </c>
      <c r="E121" s="4">
        <f>E112</f>
        <v>1800</v>
      </c>
      <c r="F121" s="4">
        <f t="shared" si="12"/>
        <v>683.3333333333336</v>
      </c>
      <c r="G121" s="6">
        <f t="shared" si="9"/>
        <v>7569.1333333333341</v>
      </c>
    </row>
    <row r="122" spans="1:7" x14ac:dyDescent="0.25">
      <c r="A122">
        <f t="shared" si="10"/>
        <v>83</v>
      </c>
      <c r="B122" s="1"/>
      <c r="C122" s="4">
        <f t="shared" si="11"/>
        <v>10740.199999999983</v>
      </c>
      <c r="D122" s="6">
        <f>D112</f>
        <v>6775</v>
      </c>
      <c r="E122" s="4">
        <f>E112</f>
        <v>1800</v>
      </c>
      <c r="F122" s="4">
        <f t="shared" si="12"/>
        <v>691.66666666666697</v>
      </c>
      <c r="G122" s="6">
        <f t="shared" si="9"/>
        <v>7556.8666666666677</v>
      </c>
    </row>
    <row r="123" spans="1:7" x14ac:dyDescent="0.25">
      <c r="A123">
        <f t="shared" si="10"/>
        <v>84</v>
      </c>
      <c r="B123" s="1">
        <v>7</v>
      </c>
      <c r="C123" s="4">
        <f t="shared" si="11"/>
        <v>10869.599999999982</v>
      </c>
      <c r="D123" s="6">
        <f>D112</f>
        <v>6775</v>
      </c>
      <c r="E123" s="4">
        <f>E112</f>
        <v>1800</v>
      </c>
      <c r="F123" s="4">
        <f t="shared" si="12"/>
        <v>700.00000000000034</v>
      </c>
      <c r="G123" s="6">
        <f t="shared" si="9"/>
        <v>7544.6</v>
      </c>
    </row>
  </sheetData>
  <mergeCells count="2">
    <mergeCell ref="A38:B38"/>
    <mergeCell ref="C38:D3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4</xdr:col>
                    <xdr:colOff>9525</xdr:colOff>
                    <xdr:row>1</xdr:row>
                    <xdr:rowOff>180975</xdr:rowOff>
                  </from>
                  <to>
                    <xdr:col>4</xdr:col>
                    <xdr:colOff>219075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4</xdr:col>
                    <xdr:colOff>9525</xdr:colOff>
                    <xdr:row>3</xdr:row>
                    <xdr:rowOff>180975</xdr:rowOff>
                  </from>
                  <to>
                    <xdr:col>4</xdr:col>
                    <xdr:colOff>219075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4</xdr:col>
                    <xdr:colOff>0</xdr:colOff>
                    <xdr:row>5</xdr:row>
                    <xdr:rowOff>171450</xdr:rowOff>
                  </from>
                  <to>
                    <xdr:col>4</xdr:col>
                    <xdr:colOff>209550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pinner 4">
              <controlPr defaultSize="0" autoPict="0">
                <anchor moveWithCells="1" sizeWithCells="1">
                  <from>
                    <xdr:col>4</xdr:col>
                    <xdr:colOff>9525</xdr:colOff>
                    <xdr:row>11</xdr:row>
                    <xdr:rowOff>161925</xdr:rowOff>
                  </from>
                  <to>
                    <xdr:col>4</xdr:col>
                    <xdr:colOff>219075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Pict="0">
                <anchor moveWithCells="1" sizeWithCells="1">
                  <from>
                    <xdr:col>4</xdr:col>
                    <xdr:colOff>0</xdr:colOff>
                    <xdr:row>24</xdr:row>
                    <xdr:rowOff>171450</xdr:rowOff>
                  </from>
                  <to>
                    <xdr:col>4</xdr:col>
                    <xdr:colOff>209550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Spinner 9">
              <controlPr defaultSize="0" autoPict="0">
                <anchor moveWithCells="1" sizeWithCells="1">
                  <from>
                    <xdr:col>3</xdr:col>
                    <xdr:colOff>0</xdr:colOff>
                    <xdr:row>24</xdr:row>
                    <xdr:rowOff>180975</xdr:rowOff>
                  </from>
                  <to>
                    <xdr:col>3</xdr:col>
                    <xdr:colOff>209550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Spinner 10">
              <controlPr defaultSize="0" autoPict="0">
                <anchor moveWithCells="1" sizeWithCells="1">
                  <from>
                    <xdr:col>4</xdr:col>
                    <xdr:colOff>0</xdr:colOff>
                    <xdr:row>26</xdr:row>
                    <xdr:rowOff>171450</xdr:rowOff>
                  </from>
                  <to>
                    <xdr:col>4</xdr:col>
                    <xdr:colOff>209550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Broekhuijsen</dc:creator>
  <cp:lastModifiedBy>Thijs Broekhuijsen</cp:lastModifiedBy>
  <dcterms:created xsi:type="dcterms:W3CDTF">2024-09-08T09:16:08Z</dcterms:created>
  <dcterms:modified xsi:type="dcterms:W3CDTF">2025-03-24T16:34:51Z</dcterms:modified>
</cp:coreProperties>
</file>